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8_{6C64E9B3-534A-47B0-9CA3-0ADDED21A39F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UMMARY" sheetId="3" r:id="rId1"/>
    <sheet name="MATERIAL TAKE-OFF" sheetId="1" r:id="rId2"/>
  </sheets>
  <definedNames>
    <definedName name="_xlnm._FilterDatabase" localSheetId="1" hidden="1">'MATERIAL TAKE-OFF'!$A$10:$L$13</definedName>
    <definedName name="_xlnm.Print_Area" localSheetId="1">'MATERIAL TAKE-OFF'!$A$2:$M$43</definedName>
    <definedName name="_xlnm.Print_Area" localSheetId="0">SUMMARY!$A$1:$M$18</definedName>
    <definedName name="_xlnm.Print_Titles" localSheetId="1">'MATERIAL TAKE-OFF'!$1:$10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2" i="1" l="1"/>
  <c r="K12" i="1" l="1"/>
  <c r="G12" i="1"/>
  <c r="L12" i="1" s="1"/>
  <c r="L13" i="1" l="1"/>
  <c r="C11" i="3" s="1"/>
  <c r="K22" i="1"/>
  <c r="I22" i="1"/>
  <c r="G22" i="1"/>
  <c r="K20" i="1"/>
  <c r="I20" i="1"/>
  <c r="G20" i="1"/>
  <c r="K18" i="1"/>
  <c r="I18" i="1"/>
  <c r="G18" i="1"/>
  <c r="K17" i="1"/>
  <c r="I17" i="1"/>
  <c r="G17" i="1"/>
  <c r="A19" i="1"/>
  <c r="A21" i="1"/>
  <c r="A16" i="1"/>
  <c r="L22" i="1" l="1"/>
  <c r="L20" i="1"/>
  <c r="L17" i="1"/>
  <c r="L18" i="1"/>
  <c r="L23" i="1" l="1"/>
  <c r="B9" i="1"/>
  <c r="A13" i="1"/>
  <c r="A14" i="1"/>
  <c r="A15" i="1"/>
  <c r="A23" i="1"/>
  <c r="L25" i="1" l="1"/>
  <c r="L26" i="1" l="1"/>
  <c r="L27" i="1" s="1"/>
  <c r="L28" i="1" l="1"/>
  <c r="L29" i="1" s="1"/>
  <c r="C12" i="3"/>
  <c r="D12" i="3" l="1"/>
  <c r="B5" i="1" l="1"/>
  <c r="B3" i="1"/>
  <c r="D11" i="3" l="1"/>
  <c r="D13" i="3" s="1"/>
  <c r="D15" i="3" s="1"/>
  <c r="D16" i="3" l="1"/>
  <c r="D17" i="3"/>
  <c r="D18" i="3" l="1"/>
  <c r="A17" i="1" l="1"/>
  <c r="A18" i="1" s="1"/>
  <c r="A20" i="1" l="1"/>
  <c r="A22" i="1" s="1"/>
  <c r="C13" i="3" l="1"/>
  <c r="C15" i="3" s="1"/>
  <c r="C16" i="3" s="1"/>
  <c r="C17" i="3" s="1"/>
  <c r="C18" i="3" s="1"/>
</calcChain>
</file>

<file path=xl/sharedStrings.xml><?xml version="1.0" encoding="utf-8"?>
<sst xmlns="http://schemas.openxmlformats.org/spreadsheetml/2006/main" count="68" uniqueCount="56">
  <si>
    <t>DESCRIPTION</t>
  </si>
  <si>
    <t>QUANTITY</t>
  </si>
  <si>
    <t>UNIT</t>
  </si>
  <si>
    <t>SR #</t>
  </si>
  <si>
    <t>SUB COST</t>
  </si>
  <si>
    <t>DIVISION NO.</t>
  </si>
  <si>
    <t>TOTAL DIV. COST</t>
  </si>
  <si>
    <t>Date:</t>
  </si>
  <si>
    <t>Scope:</t>
  </si>
  <si>
    <t>SUBTOTAL</t>
  </si>
  <si>
    <t xml:space="preserve">Project: </t>
  </si>
  <si>
    <t>MATERIAL RATE</t>
  </si>
  <si>
    <t>EQUIPMENT RATE</t>
  </si>
  <si>
    <t>No. of Floors:</t>
  </si>
  <si>
    <t>Address:</t>
  </si>
  <si>
    <t>TOTAL LABOUR COST</t>
  </si>
  <si>
    <t>TOTAL MATETRIAL COST</t>
  </si>
  <si>
    <t>TOTAL EQUIPMENT COSTS</t>
  </si>
  <si>
    <t>NOTES:</t>
  </si>
  <si>
    <t>Project ID:</t>
  </si>
  <si>
    <t>Note</t>
  </si>
  <si>
    <t>Legend</t>
  </si>
  <si>
    <t>The drawings are scaled as per the mentioned scales on the plans.</t>
  </si>
  <si>
    <r>
      <rPr>
        <b/>
        <sz val="11"/>
        <color rgb="FF000000"/>
        <rFont val="Arial"/>
        <family val="2"/>
      </rPr>
      <t>EA</t>
    </r>
    <r>
      <rPr>
        <sz val="11"/>
        <color rgb="FF000000"/>
        <rFont val="Arial"/>
        <family val="2"/>
      </rPr>
      <t xml:space="preserve"> = Each</t>
    </r>
  </si>
  <si>
    <r>
      <rPr>
        <b/>
        <sz val="11"/>
        <color rgb="FF000000"/>
        <rFont val="Arial"/>
        <family val="2"/>
      </rPr>
      <t>LOC</t>
    </r>
    <r>
      <rPr>
        <sz val="11"/>
        <color rgb="FF000000"/>
        <rFont val="Arial"/>
        <family val="2"/>
      </rPr>
      <t xml:space="preserve"> = Location</t>
    </r>
  </si>
  <si>
    <r>
      <rPr>
        <b/>
        <sz val="11"/>
        <color rgb="FF000000"/>
        <rFont val="Arial"/>
        <family val="2"/>
      </rPr>
      <t xml:space="preserve">LS </t>
    </r>
    <r>
      <rPr>
        <sz val="11"/>
        <color rgb="FF000000"/>
        <rFont val="Arial"/>
        <family val="2"/>
      </rPr>
      <t>= Lum Sum</t>
    </r>
  </si>
  <si>
    <t>Building GSF</t>
  </si>
  <si>
    <t>TOTAL DIV. COST (PER SF)</t>
  </si>
  <si>
    <t>01. OVERHEAD AND PREMLIMINARIES</t>
  </si>
  <si>
    <t>Overhead and Preliminaries</t>
  </si>
  <si>
    <t>M2</t>
  </si>
  <si>
    <t>21. MOULDINGS</t>
  </si>
  <si>
    <t>M</t>
  </si>
  <si>
    <r>
      <rPr>
        <b/>
        <u/>
        <sz val="11"/>
        <color rgb="FFFF0000"/>
        <rFont val="Arial"/>
        <family val="2"/>
      </rPr>
      <t>General Notes:</t>
    </r>
    <r>
      <rPr>
        <sz val="11"/>
        <color rgb="FFFF0000"/>
        <rFont val="Arial"/>
        <family val="2"/>
      </rPr>
      <t xml:space="preserve"> </t>
    </r>
    <r>
      <rPr>
        <sz val="11"/>
        <color theme="1"/>
        <rFont val="Arial"/>
        <family val="2"/>
      </rPr>
      <t>The prices used while preparing the estimate were taken from Cordell Platinum online i.e. the standard pricing. So, it is preferred to review the prices.</t>
    </r>
  </si>
  <si>
    <t>LABOR RATE</t>
  </si>
  <si>
    <t>REF. SHEET #</t>
  </si>
  <si>
    <t>SUBTOTAL CONSTRUCTION COST</t>
  </si>
  <si>
    <t>PROFIT</t>
  </si>
  <si>
    <t>TOTAL PROJECT COST</t>
  </si>
  <si>
    <t>GST</t>
  </si>
  <si>
    <t>TOTAL PROJECT COST INCL. GST</t>
  </si>
  <si>
    <t>Mouldings</t>
  </si>
  <si>
    <r>
      <rPr>
        <b/>
        <sz val="11"/>
        <color rgb="FF000000"/>
        <rFont val="Arial"/>
        <family val="2"/>
      </rPr>
      <t xml:space="preserve">M </t>
    </r>
    <r>
      <rPr>
        <sz val="11"/>
        <color rgb="FF000000"/>
        <rFont val="Arial"/>
        <family val="2"/>
      </rPr>
      <t>= Meter</t>
    </r>
  </si>
  <si>
    <t>NOTE / REMARKS</t>
  </si>
  <si>
    <t>Architraves</t>
  </si>
  <si>
    <t>Skirting</t>
  </si>
  <si>
    <r>
      <rPr>
        <b/>
        <sz val="11"/>
        <color rgb="FF000000"/>
        <rFont val="Arial"/>
        <family val="2"/>
      </rPr>
      <t>KG's</t>
    </r>
    <r>
      <rPr>
        <sz val="11"/>
        <color rgb="FF000000"/>
        <rFont val="Arial"/>
        <family val="2"/>
      </rPr>
      <t xml:space="preserve"> = Kilogram</t>
    </r>
  </si>
  <si>
    <r>
      <rPr>
        <b/>
        <sz val="11"/>
        <color rgb="FF000000"/>
        <rFont val="Arial"/>
        <family val="2"/>
      </rPr>
      <t>M2</t>
    </r>
    <r>
      <rPr>
        <sz val="11"/>
        <color rgb="FF000000"/>
        <rFont val="Arial"/>
        <family val="2"/>
      </rPr>
      <t xml:space="preserve">= Meter Square </t>
    </r>
  </si>
  <si>
    <r>
      <rPr>
        <b/>
        <sz val="11"/>
        <color rgb="FF000000"/>
        <rFont val="Arial"/>
        <family val="2"/>
      </rPr>
      <t xml:space="preserve">M3 </t>
    </r>
    <r>
      <rPr>
        <sz val="11"/>
        <color rgb="FF000000"/>
        <rFont val="Arial"/>
        <family val="2"/>
      </rPr>
      <t xml:space="preserve">= Meter Cube </t>
    </r>
  </si>
  <si>
    <t xml:space="preserve">Door Architraves </t>
  </si>
  <si>
    <t xml:space="preserve">Window Architraves </t>
  </si>
  <si>
    <t>(100mm H) Skirting (Assumed to be Confirmed)</t>
  </si>
  <si>
    <t>Cornice</t>
  </si>
  <si>
    <t>Square Set / Cornice</t>
  </si>
  <si>
    <t>MOULDINGS</t>
  </si>
  <si>
    <t>A-102
TO
A-104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</si>
</sst>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164" formatCode="&quot;$&quot;#,##0"/>
    <numFmt numFmtId="165" formatCode="_(&quot;$&quot;* #,##0_);_(&quot;$&quot;* \(#,##0\);_(&quot;$&quot;* &quot;-&quot;??_);_(@_)"/>
    <numFmt numFmtId="166" formatCode="[$$-409]#,##0"/>
    <numFmt numFmtId="167" formatCode="&quot;$&quot;#,##0.00"/>
  </numFmts>
  <fonts count="25" x14ac:knownFonts="1">
    <font>
      <sz val="11"/>
      <color theme="1"/>
      <name val="Tw Cen MT"/>
      <family val="2"/>
      <scheme val="minor"/>
    </font>
    <font>
      <b/>
      <sz val="12"/>
      <color theme="1"/>
      <name val="Tw Cen MT"/>
      <family val="2"/>
      <scheme val="minor"/>
    </font>
    <font>
      <sz val="11"/>
      <name val="Arial"/>
      <family val="2"/>
    </font>
    <font>
      <sz val="11"/>
      <color theme="1"/>
      <name val="Tw Cen MT"/>
      <family val="2"/>
      <scheme val="minor"/>
    </font>
    <font>
      <sz val="12"/>
      <name val="Arial"/>
      <family val="2"/>
    </font>
    <font>
      <sz val="11"/>
      <color theme="0"/>
      <name val="Tw Cen MT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b/>
      <sz val="11"/>
      <color rgb="FF0000B3"/>
      <name val="Arial"/>
      <family val="2"/>
    </font>
    <font>
      <b/>
      <sz val="11"/>
      <color rgb="FF00B050"/>
      <name val="Arial"/>
      <family val="2"/>
    </font>
    <font>
      <u/>
      <sz val="11"/>
      <color theme="1"/>
      <name val="Arial"/>
      <family val="2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sz val="11"/>
      <color rgb="FFFF0000"/>
      <name val="Arial"/>
      <family val="2"/>
    </font>
    <font>
      <b/>
      <u/>
      <sz val="11"/>
      <color theme="1"/>
      <name val="Arial"/>
      <family val="2"/>
    </font>
    <font>
      <b/>
      <u/>
      <sz val="11"/>
      <color rgb="FFFF0000"/>
      <name val="Arial"/>
      <family val="2"/>
    </font>
    <font>
      <b/>
      <u/>
      <sz val="11"/>
      <color rgb="FF000000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sz val="12"/>
      <color theme="0"/>
      <name val="Arial"/>
      <family val="2"/>
    </font>
    <font>
      <sz val="11"/>
      <color theme="0"/>
      <name val="Arial"/>
      <family val="2"/>
    </font>
    <font>
      <b/>
      <sz val="12"/>
      <color theme="1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</patternFill>
    </fill>
    <fill>
      <patternFill patternType="solid">
        <fgColor rgb="FF3366CC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3" tint="0.39997558519241921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">
    <xf numFmtId="0" fontId="0" fillId="0" borderId="0"/>
    <xf numFmtId="1" fontId="1" fillId="3" borderId="1">
      <alignment horizontal="center" vertical="center"/>
    </xf>
    <xf numFmtId="44" fontId="3" fillId="0" borderId="0" applyFont="0" applyFill="0" applyBorder="0" applyAlignment="0" applyProtection="0"/>
    <xf numFmtId="0" fontId="5" fillId="4" borderId="0" applyNumberFormat="0" applyBorder="0" applyAlignment="0" applyProtection="0"/>
    <xf numFmtId="39" fontId="4" fillId="0" borderId="16">
      <alignment horizontal="left" vertical="center" wrapText="1"/>
    </xf>
    <xf numFmtId="39" fontId="4" fillId="0" borderId="16">
      <alignment horizontal="left" vertical="center" wrapText="1"/>
    </xf>
  </cellStyleXfs>
  <cellXfs count="155">
    <xf numFmtId="0" fontId="0" fillId="0" borderId="0" xfId="0"/>
    <xf numFmtId="0" fontId="2" fillId="3" borderId="3" xfId="0" applyFont="1" applyFill="1" applyBorder="1" applyAlignment="1">
      <alignment horizontal="centerContinuous" vertical="center"/>
    </xf>
    <xf numFmtId="0" fontId="2" fillId="3" borderId="2" xfId="0" applyFont="1" applyFill="1" applyBorder="1" applyAlignment="1">
      <alignment horizontal="centerContinuous"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8" fillId="3" borderId="2" xfId="0" applyFont="1" applyFill="1" applyBorder="1" applyAlignment="1">
      <alignment horizontal="left" vertical="center"/>
    </xf>
    <xf numFmtId="0" fontId="8" fillId="3" borderId="8" xfId="0" applyFont="1" applyFill="1" applyBorder="1" applyAlignment="1">
      <alignment horizontal="left" vertical="center"/>
    </xf>
    <xf numFmtId="0" fontId="7" fillId="3" borderId="0" xfId="0" applyFont="1" applyFill="1" applyAlignment="1">
      <alignment vertical="center"/>
    </xf>
    <xf numFmtId="0" fontId="7" fillId="0" borderId="9" xfId="0" applyFont="1" applyBorder="1" applyAlignment="1">
      <alignment vertical="center"/>
    </xf>
    <xf numFmtId="0" fontId="9" fillId="3" borderId="9" xfId="0" applyFont="1" applyFill="1" applyBorder="1" applyAlignment="1">
      <alignment horizontal="right" vertical="center"/>
    </xf>
    <xf numFmtId="0" fontId="7" fillId="0" borderId="13" xfId="0" applyFont="1" applyBorder="1" applyAlignment="1">
      <alignment vertical="center" wrapText="1"/>
    </xf>
    <xf numFmtId="0" fontId="7" fillId="0" borderId="14" xfId="0" applyFont="1" applyBorder="1" applyAlignment="1">
      <alignment vertical="center" wrapText="1"/>
    </xf>
    <xf numFmtId="0" fontId="7" fillId="3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9" fillId="3" borderId="0" xfId="0" applyFont="1" applyFill="1" applyAlignment="1">
      <alignment horizontal="left" vertical="center"/>
    </xf>
    <xf numFmtId="0" fontId="9" fillId="3" borderId="6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39" fontId="2" fillId="0" borderId="1" xfId="4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Continuous" vertical="center"/>
    </xf>
    <xf numFmtId="0" fontId="2" fillId="0" borderId="14" xfId="0" applyFont="1" applyBorder="1" applyAlignment="1">
      <alignment horizontal="centerContinuous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Continuous" vertical="center"/>
    </xf>
    <xf numFmtId="0" fontId="7" fillId="3" borderId="0" xfId="0" applyFont="1" applyFill="1"/>
    <xf numFmtId="0" fontId="7" fillId="5" borderId="0" xfId="0" applyFont="1" applyFill="1"/>
    <xf numFmtId="0" fontId="7" fillId="6" borderId="0" xfId="0" applyFont="1" applyFill="1"/>
    <xf numFmtId="0" fontId="7" fillId="7" borderId="0" xfId="0" applyFont="1" applyFill="1"/>
    <xf numFmtId="165" fontId="7" fillId="3" borderId="0" xfId="0" applyNumberFormat="1" applyFont="1" applyFill="1"/>
    <xf numFmtId="0" fontId="7" fillId="0" borderId="2" xfId="0" applyFont="1" applyBorder="1" applyAlignment="1">
      <alignment vertical="center"/>
    </xf>
    <xf numFmtId="167" fontId="2" fillId="0" borderId="9" xfId="0" applyNumberFormat="1" applyFont="1" applyBorder="1" applyAlignment="1">
      <alignment horizontal="centerContinuous" vertical="center"/>
    </xf>
    <xf numFmtId="39" fontId="2" fillId="0" borderId="1" xfId="4" applyFont="1" applyBorder="1">
      <alignment horizontal="left" vertical="center" wrapText="1"/>
    </xf>
    <xf numFmtId="0" fontId="2" fillId="8" borderId="1" xfId="0" applyFont="1" applyFill="1" applyBorder="1" applyAlignment="1">
      <alignment vertical="center"/>
    </xf>
    <xf numFmtId="0" fontId="9" fillId="3" borderId="3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right" vertical="center"/>
    </xf>
    <xf numFmtId="3" fontId="8" fillId="3" borderId="0" xfId="0" applyNumberFormat="1" applyFont="1" applyFill="1" applyAlignment="1">
      <alignment horizontal="left"/>
    </xf>
    <xf numFmtId="165" fontId="8" fillId="3" borderId="9" xfId="0" applyNumberFormat="1" applyFont="1" applyFill="1" applyBorder="1" applyAlignment="1">
      <alignment horizontal="right"/>
    </xf>
    <xf numFmtId="0" fontId="9" fillId="8" borderId="10" xfId="0" applyFont="1" applyFill="1" applyBorder="1" applyAlignment="1">
      <alignment horizontal="center" vertical="center"/>
    </xf>
    <xf numFmtId="0" fontId="9" fillId="3" borderId="0" xfId="0" applyFont="1" applyFill="1" applyAlignment="1">
      <alignment horizontal="left" vertical="center" wrapText="1"/>
    </xf>
    <xf numFmtId="0" fontId="7" fillId="3" borderId="6" xfId="0" applyFont="1" applyFill="1" applyBorder="1" applyAlignment="1">
      <alignment vertical="center"/>
    </xf>
    <xf numFmtId="0" fontId="17" fillId="0" borderId="6" xfId="0" applyFont="1" applyBorder="1" applyAlignment="1">
      <alignment horizontal="right" vertical="center"/>
    </xf>
    <xf numFmtId="0" fontId="7" fillId="0" borderId="6" xfId="0" applyFont="1" applyBorder="1" applyAlignment="1">
      <alignment horizontal="center" vertical="center"/>
    </xf>
    <xf numFmtId="0" fontId="20" fillId="0" borderId="6" xfId="0" applyFont="1" applyBorder="1"/>
    <xf numFmtId="39" fontId="9" fillId="7" borderId="1" xfId="4" applyFont="1" applyFill="1" applyBorder="1">
      <alignment horizontal="left" vertical="center" wrapText="1"/>
    </xf>
    <xf numFmtId="165" fontId="7" fillId="8" borderId="1" xfId="0" applyNumberFormat="1" applyFont="1" applyFill="1" applyBorder="1"/>
    <xf numFmtId="0" fontId="11" fillId="3" borderId="0" xfId="0" applyFont="1" applyFill="1" applyAlignment="1">
      <alignment horizontal="right" vertical="center"/>
    </xf>
    <xf numFmtId="0" fontId="9" fillId="3" borderId="0" xfId="0" applyFont="1" applyFill="1" applyAlignment="1">
      <alignment horizontal="right" vertical="center"/>
    </xf>
    <xf numFmtId="165" fontId="8" fillId="3" borderId="0" xfId="0" applyNumberFormat="1" applyFont="1" applyFill="1" applyAlignment="1">
      <alignment horizontal="right"/>
    </xf>
    <xf numFmtId="0" fontId="9" fillId="0" borderId="0" xfId="0" applyFont="1" applyAlignment="1">
      <alignment horizontal="left" vertical="center"/>
    </xf>
    <xf numFmtId="167" fontId="7" fillId="0" borderId="1" xfId="0" applyNumberFormat="1" applyFont="1" applyBorder="1" applyAlignment="1">
      <alignment horizontal="center" vertical="center"/>
    </xf>
    <xf numFmtId="0" fontId="9" fillId="8" borderId="20" xfId="0" applyFont="1" applyFill="1" applyBorder="1" applyAlignment="1">
      <alignment horizontal="center" vertical="center"/>
    </xf>
    <xf numFmtId="0" fontId="2" fillId="8" borderId="21" xfId="0" applyFont="1" applyFill="1" applyBorder="1" applyAlignment="1">
      <alignment vertical="center"/>
    </xf>
    <xf numFmtId="165" fontId="7" fillId="8" borderId="21" xfId="0" applyNumberFormat="1" applyFont="1" applyFill="1" applyBorder="1"/>
    <xf numFmtId="44" fontId="7" fillId="8" borderId="22" xfId="0" applyNumberFormat="1" applyFont="1" applyFill="1" applyBorder="1"/>
    <xf numFmtId="44" fontId="7" fillId="8" borderId="11" xfId="0" applyNumberFormat="1" applyFont="1" applyFill="1" applyBorder="1"/>
    <xf numFmtId="0" fontId="6" fillId="0" borderId="0" xfId="0" applyFont="1" applyAlignment="1">
      <alignment vertical="center"/>
    </xf>
    <xf numFmtId="0" fontId="12" fillId="9" borderId="6" xfId="0" applyFont="1" applyFill="1" applyBorder="1" applyAlignment="1">
      <alignment vertical="center"/>
    </xf>
    <xf numFmtId="0" fontId="10" fillId="9" borderId="11" xfId="3" applyFont="1" applyFill="1" applyBorder="1" applyAlignment="1">
      <alignment horizontal="center" vertical="center" wrapText="1"/>
    </xf>
    <xf numFmtId="9" fontId="22" fillId="9" borderId="5" xfId="0" applyNumberFormat="1" applyFont="1" applyFill="1" applyBorder="1" applyAlignment="1">
      <alignment horizontal="center" vertical="center"/>
    </xf>
    <xf numFmtId="0" fontId="9" fillId="10" borderId="6" xfId="0" applyFont="1" applyFill="1" applyBorder="1" applyAlignment="1">
      <alignment vertical="center"/>
    </xf>
    <xf numFmtId="0" fontId="8" fillId="10" borderId="4" xfId="0" applyFont="1" applyFill="1" applyBorder="1" applyAlignment="1">
      <alignment horizontal="center" vertical="center"/>
    </xf>
    <xf numFmtId="164" fontId="8" fillId="10" borderId="11" xfId="0" applyNumberFormat="1" applyFont="1" applyFill="1" applyBorder="1" applyAlignment="1">
      <alignment horizontal="center" vertical="center"/>
    </xf>
    <xf numFmtId="0" fontId="10" fillId="9" borderId="23" xfId="0" applyFont="1" applyFill="1" applyBorder="1" applyAlignment="1">
      <alignment horizontal="center" vertical="center"/>
    </xf>
    <xf numFmtId="0" fontId="10" fillId="9" borderId="24" xfId="0" applyFont="1" applyFill="1" applyBorder="1" applyAlignment="1">
      <alignment horizontal="center" vertical="center" wrapText="1"/>
    </xf>
    <xf numFmtId="0" fontId="10" fillId="9" borderId="25" xfId="0" applyFont="1" applyFill="1" applyBorder="1" applyAlignment="1">
      <alignment horizontal="center" vertical="center" wrapText="1"/>
    </xf>
    <xf numFmtId="0" fontId="7" fillId="9" borderId="0" xfId="0" applyFont="1" applyFill="1"/>
    <xf numFmtId="165" fontId="9" fillId="10" borderId="19" xfId="2" applyNumberFormat="1" applyFont="1" applyFill="1" applyBorder="1" applyAlignment="1">
      <alignment vertical="center"/>
    </xf>
    <xf numFmtId="165" fontId="9" fillId="10" borderId="7" xfId="2" applyNumberFormat="1" applyFont="1" applyFill="1" applyBorder="1" applyAlignment="1">
      <alignment vertical="center"/>
    </xf>
    <xf numFmtId="0" fontId="10" fillId="9" borderId="6" xfId="0" applyFont="1" applyFill="1" applyBorder="1" applyAlignment="1">
      <alignment horizontal="center" vertical="center"/>
    </xf>
    <xf numFmtId="9" fontId="10" fillId="9" borderId="0" xfId="0" applyNumberFormat="1" applyFont="1" applyFill="1" applyAlignment="1">
      <alignment horizontal="center" vertical="center"/>
    </xf>
    <xf numFmtId="165" fontId="23" fillId="9" borderId="9" xfId="2" applyNumberFormat="1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 wrapText="1"/>
    </xf>
    <xf numFmtId="167" fontId="9" fillId="10" borderId="0" xfId="0" applyNumberFormat="1" applyFont="1" applyFill="1" applyAlignment="1">
      <alignment vertical="center"/>
    </xf>
    <xf numFmtId="164" fontId="7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centerContinuous" vertical="center"/>
    </xf>
    <xf numFmtId="167" fontId="2" fillId="0" borderId="0" xfId="0" applyNumberFormat="1" applyFont="1" applyAlignment="1">
      <alignment horizontal="centerContinuous" vertical="center"/>
    </xf>
    <xf numFmtId="0" fontId="10" fillId="9" borderId="29" xfId="3" applyFont="1" applyFill="1" applyBorder="1" applyAlignment="1">
      <alignment horizontal="center" vertical="center"/>
    </xf>
    <xf numFmtId="0" fontId="10" fillId="9" borderId="30" xfId="3" applyFont="1" applyFill="1" applyBorder="1" applyAlignment="1">
      <alignment horizontal="center" vertical="center" wrapText="1"/>
    </xf>
    <xf numFmtId="0" fontId="10" fillId="9" borderId="30" xfId="3" applyFont="1" applyFill="1" applyBorder="1" applyAlignment="1">
      <alignment horizontal="center" vertical="center"/>
    </xf>
    <xf numFmtId="0" fontId="10" fillId="9" borderId="30" xfId="3" applyNumberFormat="1" applyFont="1" applyFill="1" applyBorder="1" applyAlignment="1">
      <alignment horizontal="center" vertical="center"/>
    </xf>
    <xf numFmtId="0" fontId="10" fillId="9" borderId="30" xfId="3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0" fontId="11" fillId="3" borderId="0" xfId="0" applyFont="1" applyFill="1" applyAlignment="1">
      <alignment horizontal="left" vertical="center"/>
    </xf>
    <xf numFmtId="14" fontId="9" fillId="3" borderId="31" xfId="0" applyNumberFormat="1" applyFont="1" applyFill="1" applyBorder="1" applyAlignment="1">
      <alignment horizontal="left" vertical="center"/>
    </xf>
    <xf numFmtId="0" fontId="7" fillId="0" borderId="31" xfId="0" applyFont="1" applyBorder="1" applyAlignment="1">
      <alignment vertical="center"/>
    </xf>
    <xf numFmtId="0" fontId="9" fillId="3" borderId="31" xfId="0" applyFont="1" applyFill="1" applyBorder="1" applyAlignment="1">
      <alignment horizontal="center" vertical="center"/>
    </xf>
    <xf numFmtId="0" fontId="7" fillId="3" borderId="31" xfId="0" applyFont="1" applyFill="1" applyBorder="1" applyAlignment="1">
      <alignment vertical="center"/>
    </xf>
    <xf numFmtId="0" fontId="10" fillId="9" borderId="32" xfId="3" applyFont="1" applyFill="1" applyBorder="1" applyAlignment="1">
      <alignment horizontal="center" vertical="center" wrapText="1"/>
    </xf>
    <xf numFmtId="0" fontId="10" fillId="9" borderId="27" xfId="0" applyFont="1" applyFill="1" applyBorder="1" applyAlignment="1">
      <alignment vertical="center"/>
    </xf>
    <xf numFmtId="167" fontId="7" fillId="0" borderId="5" xfId="0" applyNumberFormat="1" applyFont="1" applyBorder="1" applyAlignment="1">
      <alignment horizontal="center" vertical="center"/>
    </xf>
    <xf numFmtId="0" fontId="10" fillId="9" borderId="5" xfId="0" applyFont="1" applyFill="1" applyBorder="1" applyAlignment="1">
      <alignment vertical="center"/>
    </xf>
    <xf numFmtId="166" fontId="22" fillId="9" borderId="28" xfId="0" applyNumberFormat="1" applyFont="1" applyFill="1" applyBorder="1" applyAlignment="1">
      <alignment horizontal="center" vertical="center"/>
    </xf>
    <xf numFmtId="0" fontId="8" fillId="0" borderId="33" xfId="0" applyFont="1" applyBorder="1" applyAlignment="1">
      <alignment horizontal="left" vertical="center"/>
    </xf>
    <xf numFmtId="0" fontId="10" fillId="9" borderId="11" xfId="0" applyFont="1" applyFill="1" applyBorder="1" applyAlignment="1">
      <alignment vertical="center"/>
    </xf>
    <xf numFmtId="0" fontId="7" fillId="0" borderId="10" xfId="0" applyFont="1" applyBorder="1" applyAlignment="1">
      <alignment horizontal="center" vertical="center"/>
    </xf>
    <xf numFmtId="167" fontId="7" fillId="0" borderId="11" xfId="0" applyNumberFormat="1" applyFont="1" applyBorder="1" applyAlignment="1">
      <alignment horizontal="center" vertical="center"/>
    </xf>
    <xf numFmtId="0" fontId="9" fillId="10" borderId="0" xfId="0" applyFont="1" applyFill="1" applyAlignment="1">
      <alignment horizontal="center" vertical="center"/>
    </xf>
    <xf numFmtId="0" fontId="9" fillId="10" borderId="0" xfId="0" applyFont="1" applyFill="1" applyAlignment="1">
      <alignment horizontal="left" vertical="center"/>
    </xf>
    <xf numFmtId="0" fontId="9" fillId="10" borderId="0" xfId="0" applyFont="1" applyFill="1" applyAlignment="1">
      <alignment vertical="center"/>
    </xf>
    <xf numFmtId="167" fontId="9" fillId="10" borderId="11" xfId="0" applyNumberFormat="1" applyFont="1" applyFill="1" applyBorder="1" applyAlignment="1">
      <alignment vertical="center"/>
    </xf>
    <xf numFmtId="0" fontId="8" fillId="0" borderId="0" xfId="0" applyFont="1" applyAlignment="1">
      <alignment horizontal="right" vertical="center"/>
    </xf>
    <xf numFmtId="0" fontId="13" fillId="0" borderId="0" xfId="0" applyFont="1" applyAlignment="1">
      <alignment horizontal="center" vertical="center"/>
    </xf>
    <xf numFmtId="0" fontId="7" fillId="0" borderId="0" xfId="0" applyFont="1" applyAlignment="1">
      <alignment horizontal="right" vertical="center"/>
    </xf>
    <xf numFmtId="164" fontId="7" fillId="0" borderId="11" xfId="0" applyNumberFormat="1" applyFont="1" applyBorder="1" applyAlignment="1">
      <alignment horizontal="right" vertical="center"/>
    </xf>
    <xf numFmtId="0" fontId="12" fillId="9" borderId="10" xfId="0" applyFont="1" applyFill="1" applyBorder="1" applyAlignment="1">
      <alignment vertical="center"/>
    </xf>
    <xf numFmtId="0" fontId="7" fillId="0" borderId="10" xfId="0" applyFont="1" applyBorder="1" applyAlignment="1">
      <alignment horizontal="center" vertical="center" wrapText="1"/>
    </xf>
    <xf numFmtId="2" fontId="7" fillId="0" borderId="0" xfId="0" applyNumberFormat="1" applyFont="1" applyAlignment="1">
      <alignment horizontal="right" vertical="center"/>
    </xf>
    <xf numFmtId="166" fontId="22" fillId="9" borderId="1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6" fillId="0" borderId="0" xfId="0" applyFont="1" applyAlignment="1">
      <alignment horizontal="left" vertical="center"/>
    </xf>
    <xf numFmtId="0" fontId="16" fillId="0" borderId="0" xfId="0" applyFont="1" applyAlignment="1">
      <alignment horizontal="centerContinuous" vertical="center"/>
    </xf>
    <xf numFmtId="0" fontId="16" fillId="0" borderId="0" xfId="0" applyFont="1" applyAlignment="1">
      <alignment horizontal="center" vertical="center"/>
    </xf>
    <xf numFmtId="0" fontId="19" fillId="0" borderId="0" xfId="0" applyFont="1" applyAlignment="1">
      <alignment vertical="center"/>
    </xf>
    <xf numFmtId="0" fontId="20" fillId="0" borderId="0" xfId="0" applyFont="1"/>
    <xf numFmtId="0" fontId="20" fillId="0" borderId="0" xfId="0" applyFont="1" applyAlignment="1">
      <alignment horizontal="left" vertical="center"/>
    </xf>
    <xf numFmtId="0" fontId="7" fillId="0" borderId="0" xfId="0" applyFont="1"/>
    <xf numFmtId="0" fontId="21" fillId="0" borderId="0" xfId="0" applyFont="1" applyAlignment="1">
      <alignment vertical="center"/>
    </xf>
    <xf numFmtId="164" fontId="8" fillId="10" borderId="28" xfId="0" applyNumberFormat="1" applyFont="1" applyFill="1" applyBorder="1" applyAlignment="1">
      <alignment horizontal="center" vertical="center"/>
    </xf>
    <xf numFmtId="0" fontId="2" fillId="0" borderId="27" xfId="0" applyFont="1" applyBorder="1" applyAlignment="1">
      <alignment horizontal="centerContinuous" vertical="center"/>
    </xf>
    <xf numFmtId="9" fontId="24" fillId="11" borderId="5" xfId="0" applyNumberFormat="1" applyFont="1" applyFill="1" applyBorder="1" applyAlignment="1">
      <alignment horizontal="center" vertical="center"/>
    </xf>
    <xf numFmtId="166" fontId="24" fillId="11" borderId="28" xfId="0" applyNumberFormat="1" applyFont="1" applyFill="1" applyBorder="1" applyAlignment="1">
      <alignment horizontal="center" vertical="center"/>
    </xf>
    <xf numFmtId="166" fontId="22" fillId="11" borderId="11" xfId="0" applyNumberFormat="1" applyFont="1" applyFill="1" applyBorder="1" applyAlignment="1">
      <alignment horizontal="center" vertical="center"/>
    </xf>
    <xf numFmtId="0" fontId="8" fillId="11" borderId="6" xfId="0" applyFont="1" applyFill="1" applyBorder="1" applyAlignment="1">
      <alignment horizontal="center" vertical="center"/>
    </xf>
    <xf numFmtId="9" fontId="8" fillId="11" borderId="0" xfId="0" applyNumberFormat="1" applyFont="1" applyFill="1" applyAlignment="1">
      <alignment horizontal="center" vertical="center"/>
    </xf>
    <xf numFmtId="165" fontId="7" fillId="11" borderId="9" xfId="2" applyNumberFormat="1" applyFont="1" applyFill="1" applyBorder="1" applyAlignment="1">
      <alignment horizontal="center" vertical="center"/>
    </xf>
    <xf numFmtId="0" fontId="23" fillId="9" borderId="9" xfId="2" applyNumberFormat="1" applyFont="1" applyFill="1" applyBorder="1" applyAlignment="1">
      <alignment horizontal="center" vertical="center"/>
    </xf>
    <xf numFmtId="0" fontId="4" fillId="0" borderId="16" xfId="4" applyNumberFormat="1" applyAlignment="1">
      <alignment horizontal="center" vertical="center" wrapText="1"/>
    </xf>
    <xf numFmtId="39" fontId="4" fillId="0" borderId="16" xfId="4" applyAlignment="1">
      <alignment horizontal="center" vertical="center" wrapText="1"/>
    </xf>
    <xf numFmtId="0" fontId="9" fillId="10" borderId="19" xfId="0" applyFont="1" applyFill="1" applyBorder="1" applyAlignment="1">
      <alignment horizontal="center" vertical="center"/>
    </xf>
    <xf numFmtId="49" fontId="9" fillId="0" borderId="7" xfId="0" applyNumberFormat="1" applyFont="1" applyBorder="1" applyAlignment="1">
      <alignment horizontal="center" vertical="center"/>
    </xf>
    <xf numFmtId="0" fontId="9" fillId="10" borderId="17" xfId="0" applyFont="1" applyFill="1" applyBorder="1" applyAlignment="1">
      <alignment horizontal="center" vertical="center"/>
    </xf>
    <xf numFmtId="0" fontId="9" fillId="10" borderId="18" xfId="0" applyFont="1" applyFill="1" applyBorder="1" applyAlignment="1">
      <alignment horizontal="center" vertical="center"/>
    </xf>
    <xf numFmtId="0" fontId="10" fillId="9" borderId="4" xfId="0" applyFont="1" applyFill="1" applyBorder="1" applyAlignment="1">
      <alignment horizontal="center" vertical="center"/>
    </xf>
    <xf numFmtId="0" fontId="10" fillId="9" borderId="1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164" fontId="15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39" fontId="9" fillId="0" borderId="34" xfId="0" applyNumberFormat="1" applyFont="1" applyBorder="1" applyAlignment="1">
      <alignment horizontal="center" vertical="center" wrapText="1"/>
    </xf>
    <xf numFmtId="39" fontId="9" fillId="0" borderId="35" xfId="0" applyNumberFormat="1" applyFont="1" applyBorder="1" applyAlignment="1">
      <alignment horizontal="center" vertical="center" wrapText="1"/>
    </xf>
    <xf numFmtId="39" fontId="9" fillId="0" borderId="30" xfId="0" applyNumberFormat="1" applyFont="1" applyBorder="1" applyAlignment="1">
      <alignment horizontal="center" vertical="center" wrapText="1"/>
    </xf>
    <xf numFmtId="0" fontId="16" fillId="0" borderId="0" xfId="0" applyFont="1" applyAlignment="1">
      <alignment horizontal="left" vertical="center" wrapText="1"/>
    </xf>
    <xf numFmtId="166" fontId="15" fillId="0" borderId="0" xfId="0" applyNumberFormat="1" applyFont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10" borderId="12" xfId="0" applyFont="1" applyFill="1" applyBorder="1" applyAlignment="1">
      <alignment horizontal="center" vertical="center"/>
    </xf>
    <xf numFmtId="0" fontId="8" fillId="10" borderId="4" xfId="0" applyFont="1" applyFill="1" applyBorder="1" applyAlignment="1">
      <alignment horizontal="center" vertical="center"/>
    </xf>
    <xf numFmtId="0" fontId="22" fillId="9" borderId="12" xfId="0" applyFont="1" applyFill="1" applyBorder="1" applyAlignment="1">
      <alignment horizontal="right" vertical="center"/>
    </xf>
    <xf numFmtId="0" fontId="22" fillId="9" borderId="4" xfId="0" applyFont="1" applyFill="1" applyBorder="1" applyAlignment="1">
      <alignment horizontal="right" vertical="center"/>
    </xf>
    <xf numFmtId="0" fontId="22" fillId="9" borderId="26" xfId="0" applyFont="1" applyFill="1" applyBorder="1" applyAlignment="1">
      <alignment horizontal="right" vertical="center"/>
    </xf>
    <xf numFmtId="0" fontId="24" fillId="11" borderId="12" xfId="0" applyFont="1" applyFill="1" applyBorder="1" applyAlignment="1">
      <alignment horizontal="right" vertical="center"/>
    </xf>
    <xf numFmtId="0" fontId="24" fillId="11" borderId="4" xfId="0" applyFont="1" applyFill="1" applyBorder="1" applyAlignment="1">
      <alignment horizontal="right" vertical="center"/>
    </xf>
    <xf numFmtId="0" fontId="24" fillId="11" borderId="26" xfId="0" applyFont="1" applyFill="1" applyBorder="1" applyAlignment="1">
      <alignment horizontal="right" vertical="center"/>
    </xf>
  </cellXfs>
  <cellStyles count="6">
    <cellStyle name="Accent1" xfId="3" builtinId="29"/>
    <cellStyle name="Currency 2" xfId="2" xr:uid="{00000000-0005-0000-0000-000001000000}"/>
    <cellStyle name="Normal" xfId="0" builtinId="0"/>
    <cellStyle name="Style 1" xfId="1" xr:uid="{00000000-0005-0000-0000-000003000000}"/>
    <cellStyle name="takeoffs body style" xfId="4" xr:uid="{00000000-0005-0000-0000-000004000000}"/>
    <cellStyle name="takeoffs body style 2" xfId="5" xr:uid="{00000000-0005-0000-0000-000005000000}"/>
  </cellStyles>
  <dxfs count="5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colors>
    <mruColors>
      <color rgb="FFFC6C00"/>
      <color rgb="FF3366CC"/>
      <color rgb="FF4F81BD"/>
      <color rgb="FF0000B3"/>
      <color rgb="FF00B300"/>
      <color rgb="FFEFF5F5"/>
      <color rgb="FF3399FF"/>
      <color rgb="FFA744B8"/>
      <color rgb="FF8533C9"/>
      <color rgb="FF007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ln>
                  <a:noFill/>
                </a:ln>
                <a:solidFill>
                  <a:schemeClr val="lt1"/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chemeClr val="lt1"/>
                </a:solidFill>
                <a:latin typeface="+mn-lt"/>
                <a:ea typeface="+mn-ea"/>
                <a:cs typeface="+mn-cs"/>
              </a:rPr>
              <a:t>DIVISION COST COMPARISON</a:t>
            </a:r>
            <a:endParaRPr lang="en-US"/>
          </a:p>
        </c:rich>
      </c:tx>
      <c:layout>
        <c:manualLayout>
          <c:xMode val="edge"/>
          <c:yMode val="edge"/>
          <c:x val="0.33684762182675687"/>
          <c:y val="2.1769870470699167E-2"/>
        </c:manualLayout>
      </c:layout>
      <c:overlay val="0"/>
      <c:spPr>
        <a:solidFill>
          <a:schemeClr val="dk1"/>
        </a:solidFill>
        <a:ln w="19050" cap="flat" cmpd="sng" algn="ctr">
          <a:solidFill>
            <a:schemeClr val="lt1"/>
          </a:solidFill>
          <a:prstDash val="solid"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ln>
                <a:noFill/>
              </a:ln>
              <a:solidFill>
                <a:schemeClr val="lt1"/>
              </a:solidFill>
              <a:effectLst>
                <a:glow rad="114300">
                  <a:schemeClr val="accent1">
                    <a:alpha val="29000"/>
                  </a:schemeClr>
                </a:glow>
                <a:outerShdw blurRad="50800" dist="1536700" dir="21540000" algn="ctr" rotWithShape="0">
                  <a:srgbClr val="000000">
                    <a:alpha val="0"/>
                  </a:srgb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solidFill>
            <a:schemeClr val="bg1"/>
          </a:solidFill>
        </a:ln>
        <a:effectLst/>
        <a:sp3d>
          <a:contourClr>
            <a:schemeClr val="bg1"/>
          </a:contourClr>
        </a:sp3d>
      </c:spPr>
    </c:sideWall>
    <c:backWall>
      <c:thickness val="0"/>
      <c:spPr>
        <a:noFill/>
        <a:ln>
          <a:solidFill>
            <a:schemeClr val="tx1"/>
          </a:solidFill>
        </a:ln>
        <a:effectLst/>
        <a:sp3d>
          <a:contourClr>
            <a:schemeClr val="tx1"/>
          </a:contourClr>
        </a:sp3d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SUMMARY!$B$11:$B$12</c:f>
              <c:strCache>
                <c:ptCount val="2"/>
                <c:pt idx="0">
                  <c:v>Overhead and Preliminaries</c:v>
                </c:pt>
                <c:pt idx="1">
                  <c:v>Mouldings</c:v>
                </c:pt>
              </c:strCache>
            </c:strRef>
          </c:cat>
          <c:val>
            <c:numRef>
              <c:f>SUMMARY!$C$11:$C$12</c:f>
              <c:numCache>
                <c:formatCode>_("$"* #,##0_);_("$"* \(#,##0\);_("$"* "-"??_);_(@_)</c:formatCode>
                <c:ptCount val="2"/>
                <c:pt idx="0">
                  <c:v>60881.16</c:v>
                </c:pt>
                <c:pt idx="1">
                  <c:v>13285.8572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C87-48D4-A601-184AA996DB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937665168"/>
        <c:axId val="1937663248"/>
        <c:axId val="0"/>
      </c:bar3DChart>
      <c:catAx>
        <c:axId val="19376651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solidFill>
            <a:schemeClr val="bg1"/>
          </a:solidFill>
          <a:ln>
            <a:solidFill>
              <a:schemeClr val="bg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37663248"/>
        <c:crosses val="autoZero"/>
        <c:auto val="1"/>
        <c:lblAlgn val="ctr"/>
        <c:lblOffset val="100"/>
        <c:noMultiLvlLbl val="0"/>
      </c:catAx>
      <c:valAx>
        <c:axId val="19376632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376651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outerShdw blurRad="1270000" dist="50800" dir="5400000" algn="ctr" rotWithShape="0">
        <a:srgbClr val="000000">
          <a:alpha val="0"/>
        </a:srgbClr>
      </a:outerShdw>
    </a:effectLst>
  </c:spPr>
  <c:txPr>
    <a:bodyPr anchor="ctr" anchorCtr="0"/>
    <a:lstStyle/>
    <a:p>
      <a:pPr>
        <a:defRPr>
          <a:ln>
            <a:noFill/>
          </a:ln>
          <a:solidFill>
            <a:schemeClr val="tx1">
              <a:alpha val="83000"/>
            </a:schemeClr>
          </a:solidFill>
          <a:effectLst>
            <a:glow rad="114300">
              <a:schemeClr val="accent1">
                <a:alpha val="29000"/>
              </a:schemeClr>
            </a:glow>
            <a:outerShdw blurRad="50800" dist="1536700" dir="21540000" algn="ctr" rotWithShape="0">
              <a:srgbClr val="000000">
                <a:alpha val="0"/>
              </a:srgbClr>
            </a:outerShdw>
          </a:effectLst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27214</xdr:colOff>
      <xdr:row>0</xdr:row>
      <xdr:rowOff>10886</xdr:rowOff>
    </xdr:from>
    <xdr:to>
      <xdr:col>12</xdr:col>
      <xdr:colOff>674914</xdr:colOff>
      <xdr:row>18</xdr:row>
      <xdr:rowOff>10886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FB37C3D2-643E-CFBC-D5BA-09F97A94D1C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2</xdr:col>
      <xdr:colOff>381000</xdr:colOff>
      <xdr:row>1</xdr:row>
      <xdr:rowOff>70556</xdr:rowOff>
    </xdr:from>
    <xdr:to>
      <xdr:col>3</xdr:col>
      <xdr:colOff>1214509</xdr:colOff>
      <xdr:row>8</xdr:row>
      <xdr:rowOff>107513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8209763-4BEB-4C21-A8B6-AD3D31B22B6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6783" t="24050" r="8740" b="16138"/>
        <a:stretch>
          <a:fillRect/>
        </a:stretch>
      </xdr:blipFill>
      <xdr:spPr>
        <a:xfrm>
          <a:off x="5609167" y="246945"/>
          <a:ext cx="2174064" cy="127167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457200</xdr:colOff>
      <xdr:row>1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572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 editAs="oneCell">
    <xdr:from>
      <xdr:col>12</xdr:col>
      <xdr:colOff>1070429</xdr:colOff>
      <xdr:row>1</xdr:row>
      <xdr:rowOff>63500</xdr:rowOff>
    </xdr:from>
    <xdr:to>
      <xdr:col>12</xdr:col>
      <xdr:colOff>3469776</xdr:colOff>
      <xdr:row>8</xdr:row>
      <xdr:rowOff>101476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390F744A-BA80-4C92-8066-6FE63740135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6783" t="24050" r="8740" b="16138"/>
        <a:stretch>
          <a:fillRect/>
        </a:stretch>
      </xdr:blipFill>
      <xdr:spPr>
        <a:xfrm>
          <a:off x="14060715" y="63500"/>
          <a:ext cx="2399347" cy="1416833"/>
        </a:xfrm>
        <a:prstGeom prst="rect">
          <a:avLst/>
        </a:prstGeom>
      </xdr:spPr>
    </xdr:pic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Integral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Integral">
      <a:majorFont>
        <a:latin typeface="Tw Cen MT Condensed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Tw Cen MT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Integral">
      <a:fillStyleLst>
        <a:solidFill>
          <a:schemeClr val="phClr"/>
        </a:solidFill>
        <a:gradFill rotWithShape="1">
          <a:gsLst>
            <a:gs pos="0">
              <a:schemeClr val="phClr">
                <a:tint val="83000"/>
                <a:satMod val="100000"/>
                <a:lumMod val="100000"/>
              </a:schemeClr>
            </a:gs>
            <a:gs pos="100000">
              <a:schemeClr val="phClr">
                <a:tint val="61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  <a:gradFill rotWithShape="1">
          <a:gsLst>
            <a:gs pos="0">
              <a:schemeClr val="phClr">
                <a:tint val="100000"/>
                <a:shade val="85000"/>
                <a:satMod val="100000"/>
                <a:lumMod val="100000"/>
              </a:schemeClr>
            </a:gs>
            <a:gs pos="100000">
              <a:schemeClr val="phClr">
                <a:tint val="90000"/>
                <a:shade val="100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12700" dir="5400000" algn="ctr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76200" dist="25400" dir="5400000" algn="ctr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flat" dir="t">
              <a:rot lat="0" lon="0" rev="3600000"/>
            </a:lightRig>
          </a:scene3d>
          <a:sp3d contourW="12700" prstMaterial="flat">
            <a:bevelT w="38100" h="44450" prst="angle"/>
            <a:contourClr>
              <a:schemeClr val="phClr">
                <a:shade val="35000"/>
                <a:satMod val="160000"/>
              </a:schemeClr>
            </a:contourClr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hade val="85000"/>
            <a:satMod val="125000"/>
          </a:schemeClr>
        </a:solidFill>
        <a:blipFill rotWithShape="1">
          <a:blip xmlns:r="http://schemas.openxmlformats.org/officeDocument/2006/relationships" r:embed="rId1">
            <a:duotone>
              <a:schemeClr val="phClr">
                <a:tint val="95000"/>
                <a:shade val="74000"/>
                <a:satMod val="230000"/>
              </a:schemeClr>
              <a:schemeClr val="phClr">
                <a:tint val="92000"/>
                <a:shade val="69000"/>
                <a:satMod val="250000"/>
              </a:schemeClr>
            </a:duotone>
          </a:blip>
          <a:tile tx="0" ty="0" sx="40000" sy="40000" flip="none" algn="tl"/>
        </a:blip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Integral" id="{3577F8C9-A904-41D8-97D2-FD898F53F20E}" vid="{682D6EBE-8D36-4FF2-9DB3-F3D8D7B6715D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tabColor rgb="FF3366CC"/>
    <pageSetUpPr fitToPage="1"/>
  </sheetPr>
  <dimension ref="A1:E18"/>
  <sheetViews>
    <sheetView tabSelected="1" view="pageBreakPreview" zoomScale="72" zoomScaleNormal="100" zoomScaleSheetLayoutView="70" workbookViewId="0">
      <pane ySplit="10" topLeftCell="A21" activePane="bottomLeft" state="frozen"/>
      <selection activeCell="N7" sqref="N7"/>
      <selection pane="bottomLeft" activeCell="D4" sqref="D4"/>
    </sheetView>
  </sheetViews>
  <sheetFormatPr defaultColWidth="9" defaultRowHeight="14" x14ac:dyDescent="0.3"/>
  <cols>
    <col min="1" max="1" width="23.6640625" style="26" customWidth="1"/>
    <col min="2" max="2" width="44.9140625" style="26" customWidth="1"/>
    <col min="3" max="4" width="17.58203125" style="30" customWidth="1"/>
    <col min="5" max="5" width="9" style="26"/>
    <col min="6" max="7" width="14.4140625" style="26" customWidth="1"/>
    <col min="8" max="10" width="9" style="26"/>
    <col min="11" max="12" width="15.58203125" style="26" customWidth="1"/>
    <col min="13" max="16384" width="9" style="26"/>
  </cols>
  <sheetData>
    <row r="1" spans="1:5" x14ac:dyDescent="0.3">
      <c r="A1" s="35"/>
      <c r="B1" s="31"/>
      <c r="C1" s="47"/>
      <c r="D1" s="36"/>
    </row>
    <row r="2" spans="1:5" x14ac:dyDescent="0.3">
      <c r="A2" s="18" t="s">
        <v>19</v>
      </c>
      <c r="B2" s="40"/>
      <c r="C2" s="48"/>
      <c r="D2" s="9"/>
    </row>
    <row r="3" spans="1:5" x14ac:dyDescent="0.3">
      <c r="A3" s="18"/>
      <c r="B3" s="17"/>
      <c r="C3" s="48"/>
      <c r="D3" s="9"/>
    </row>
    <row r="4" spans="1:5" x14ac:dyDescent="0.3">
      <c r="A4" s="18" t="s">
        <v>14</v>
      </c>
      <c r="B4" s="40"/>
      <c r="C4" s="48"/>
      <c r="D4" s="9"/>
    </row>
    <row r="5" spans="1:5" x14ac:dyDescent="0.3">
      <c r="A5" s="18"/>
      <c r="B5" s="17"/>
      <c r="C5" s="48"/>
      <c r="D5" s="9"/>
    </row>
    <row r="6" spans="1:5" x14ac:dyDescent="0.3">
      <c r="A6" s="18" t="s">
        <v>13</v>
      </c>
      <c r="B6" s="17">
        <v>3</v>
      </c>
      <c r="C6" s="48"/>
      <c r="D6" s="9"/>
    </row>
    <row r="7" spans="1:5" x14ac:dyDescent="0.3">
      <c r="A7" s="18"/>
      <c r="B7" s="50"/>
      <c r="C7" s="48"/>
      <c r="D7" s="9"/>
    </row>
    <row r="8" spans="1:5" x14ac:dyDescent="0.3">
      <c r="A8" s="18" t="s">
        <v>26</v>
      </c>
      <c r="B8" s="17">
        <v>4532</v>
      </c>
      <c r="C8" s="48"/>
      <c r="D8" s="9"/>
    </row>
    <row r="9" spans="1:5" ht="14.5" thickBot="1" x14ac:dyDescent="0.35">
      <c r="A9" s="18"/>
      <c r="B9" s="37"/>
      <c r="C9" s="49"/>
      <c r="D9" s="38"/>
    </row>
    <row r="10" spans="1:5" s="27" customFormat="1" ht="28.5" thickBot="1" x14ac:dyDescent="0.35">
      <c r="A10" s="64" t="s">
        <v>5</v>
      </c>
      <c r="B10" s="65" t="s">
        <v>0</v>
      </c>
      <c r="C10" s="65" t="s">
        <v>6</v>
      </c>
      <c r="D10" s="66" t="s">
        <v>27</v>
      </c>
      <c r="E10" s="67"/>
    </row>
    <row r="11" spans="1:5" x14ac:dyDescent="0.3">
      <c r="A11" s="52">
        <v>1000</v>
      </c>
      <c r="B11" s="53" t="s">
        <v>29</v>
      </c>
      <c r="C11" s="54">
        <f>'MATERIAL TAKE-OFF'!L13</f>
        <v>60881.16</v>
      </c>
      <c r="D11" s="55">
        <f>C11/$B$8</f>
        <v>13.433618711385703</v>
      </c>
    </row>
    <row r="12" spans="1:5" x14ac:dyDescent="0.3">
      <c r="A12" s="39">
        <v>21000</v>
      </c>
      <c r="B12" s="34" t="s">
        <v>41</v>
      </c>
      <c r="C12" s="46">
        <f>'MATERIAL TAKE-OFF'!L23</f>
        <v>13285.8572</v>
      </c>
      <c r="D12" s="56">
        <f t="shared" ref="D12" si="0">C12/$B$8</f>
        <v>2.9315660194174757</v>
      </c>
    </row>
    <row r="13" spans="1:5" s="28" customFormat="1" ht="14.5" thickBot="1" x14ac:dyDescent="0.35">
      <c r="A13" s="131" t="s">
        <v>36</v>
      </c>
      <c r="B13" s="131"/>
      <c r="C13" s="68">
        <f>SUM(C11:C12)</f>
        <v>74167.017200000002</v>
      </c>
      <c r="D13" s="68">
        <f>SUM(D11:D12)</f>
        <v>16.365184730803179</v>
      </c>
    </row>
    <row r="14" spans="1:5" ht="14.5" thickBot="1" x14ac:dyDescent="0.35">
      <c r="A14" s="132"/>
      <c r="B14" s="132"/>
      <c r="C14" s="132"/>
      <c r="D14" s="132"/>
    </row>
    <row r="15" spans="1:5" s="29" customFormat="1" x14ac:dyDescent="0.3">
      <c r="A15" s="70" t="s">
        <v>37</v>
      </c>
      <c r="B15" s="71">
        <v>0.15</v>
      </c>
      <c r="C15" s="72">
        <f>$C$13*B15</f>
        <v>11125.05258</v>
      </c>
      <c r="D15" s="128">
        <f>$D$13*B15</f>
        <v>2.4547777096204766</v>
      </c>
    </row>
    <row r="16" spans="1:5" s="29" customFormat="1" x14ac:dyDescent="0.3">
      <c r="A16" s="125" t="s">
        <v>38</v>
      </c>
      <c r="B16" s="126"/>
      <c r="C16" s="127">
        <f>C15+C13</f>
        <v>85292.069780000005</v>
      </c>
      <c r="D16" s="127">
        <f>$D$13*B16</f>
        <v>0</v>
      </c>
    </row>
    <row r="17" spans="1:4" s="29" customFormat="1" ht="14.5" thickBot="1" x14ac:dyDescent="0.35">
      <c r="A17" s="70" t="s">
        <v>39</v>
      </c>
      <c r="B17" s="71">
        <v>0.1</v>
      </c>
      <c r="C17" s="72">
        <f>C16*B17</f>
        <v>8529.2069780000002</v>
      </c>
      <c r="D17" s="72">
        <f>$D$13*B17</f>
        <v>1.6365184730803179</v>
      </c>
    </row>
    <row r="18" spans="1:4" s="27" customFormat="1" ht="14.5" thickBot="1" x14ac:dyDescent="0.35">
      <c r="A18" s="133" t="s">
        <v>40</v>
      </c>
      <c r="B18" s="134"/>
      <c r="C18" s="69">
        <f>SUM(C16:C17)</f>
        <v>93821.276758000007</v>
      </c>
      <c r="D18" s="69">
        <f>SUM(D13:D17)</f>
        <v>20.456480913503974</v>
      </c>
    </row>
  </sheetData>
  <mergeCells count="3">
    <mergeCell ref="A13:B13"/>
    <mergeCell ref="A14:D14"/>
    <mergeCell ref="A18:B18"/>
  </mergeCells>
  <conditionalFormatting sqref="B2">
    <cfRule type="expression" dxfId="4" priority="4">
      <formula>ISBLANK(B2)</formula>
    </cfRule>
  </conditionalFormatting>
  <conditionalFormatting sqref="B4">
    <cfRule type="expression" dxfId="3" priority="3">
      <formula>ISBLANK(B4)</formula>
    </cfRule>
  </conditionalFormatting>
  <conditionalFormatting sqref="B6 B8">
    <cfRule type="expression" dxfId="2" priority="2">
      <formula>ISBLANK(B6)</formula>
    </cfRule>
  </conditionalFormatting>
  <pageMargins left="0" right="0" top="1" bottom="0" header="0" footer="0"/>
  <pageSetup paperSize="9" scale="4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tabColor rgb="FF0070C0"/>
    <pageSetUpPr fitToPage="1"/>
  </sheetPr>
  <dimension ref="A1:M43"/>
  <sheetViews>
    <sheetView showGridLines="0" view="pageBreakPreview" topLeftCell="A2" zoomScale="70" zoomScaleNormal="70" zoomScaleSheetLayoutView="70" workbookViewId="0">
      <pane ySplit="9" topLeftCell="A11" activePane="bottomLeft" state="frozen"/>
      <selection activeCell="N7" sqref="N7"/>
      <selection pane="bottomLeft" activeCell="L4" sqref="L4"/>
    </sheetView>
  </sheetViews>
  <sheetFormatPr defaultColWidth="9" defaultRowHeight="14" x14ac:dyDescent="0.3"/>
  <cols>
    <col min="1" max="1" width="8.58203125" style="7" customWidth="1"/>
    <col min="2" max="2" width="11.33203125" style="7" customWidth="1"/>
    <col min="3" max="3" width="45.58203125" style="7" customWidth="1"/>
    <col min="4" max="4" width="10.58203125" style="12" customWidth="1"/>
    <col min="5" max="5" width="8.33203125" style="7" customWidth="1"/>
    <col min="6" max="8" width="10.58203125" style="7" customWidth="1"/>
    <col min="9" max="9" width="12.5" style="7" customWidth="1"/>
    <col min="10" max="10" width="12.9140625" style="7" customWidth="1"/>
    <col min="11" max="11" width="13.6640625" style="7" customWidth="1"/>
    <col min="12" max="12" width="15.1640625" style="7" customWidth="1"/>
    <col min="13" max="13" width="48.33203125" style="7" customWidth="1"/>
    <col min="14" max="16384" width="9" style="7"/>
  </cols>
  <sheetData>
    <row r="1" spans="1:13" s="3" customFormat="1" ht="15" hidden="1" customHeight="1" x14ac:dyDescent="0.3">
      <c r="A1" s="13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73"/>
    </row>
    <row r="2" spans="1:13" ht="15" customHeight="1" x14ac:dyDescent="0.3">
      <c r="A2" s="1"/>
      <c r="B2" s="2"/>
      <c r="C2" s="15"/>
      <c r="D2" s="4"/>
      <c r="E2" s="15"/>
      <c r="F2" s="5"/>
      <c r="G2" s="5"/>
      <c r="H2" s="5"/>
      <c r="I2" s="5"/>
      <c r="J2" s="5"/>
      <c r="K2" s="5"/>
      <c r="L2" s="5"/>
      <c r="M2" s="6"/>
    </row>
    <row r="3" spans="1:13" ht="15" customHeight="1" x14ac:dyDescent="0.3">
      <c r="A3" s="16" t="s">
        <v>10</v>
      </c>
      <c r="B3" s="17">
        <f>SUMMARY!B2</f>
        <v>0</v>
      </c>
      <c r="C3" s="3"/>
      <c r="D3" s="84"/>
      <c r="E3" s="3"/>
      <c r="G3" s="137"/>
      <c r="H3" s="137"/>
      <c r="I3" s="137"/>
      <c r="J3" s="137"/>
      <c r="L3" s="3"/>
      <c r="M3" s="8"/>
    </row>
    <row r="4" spans="1:13" ht="18.649999999999999" customHeight="1" x14ac:dyDescent="0.3">
      <c r="A4" s="16"/>
      <c r="B4" s="17"/>
      <c r="C4" s="3"/>
      <c r="D4" s="84"/>
      <c r="E4" s="3"/>
      <c r="G4" s="139"/>
      <c r="H4" s="139"/>
      <c r="I4" s="138"/>
      <c r="J4" s="139"/>
      <c r="L4" s="3"/>
      <c r="M4" s="8"/>
    </row>
    <row r="5" spans="1:13" ht="15" customHeight="1" x14ac:dyDescent="0.3">
      <c r="A5" s="16" t="s">
        <v>14</v>
      </c>
      <c r="B5" s="17">
        <f>SUMMARY!B4</f>
        <v>0</v>
      </c>
      <c r="C5" s="3"/>
      <c r="D5" s="84"/>
      <c r="E5" s="3"/>
      <c r="G5" s="139"/>
      <c r="H5" s="139"/>
      <c r="I5" s="144"/>
      <c r="J5" s="139"/>
      <c r="L5" s="3"/>
      <c r="M5" s="8"/>
    </row>
    <row r="6" spans="1:13" ht="15" customHeight="1" x14ac:dyDescent="0.3">
      <c r="A6" s="16"/>
      <c r="B6" s="17"/>
      <c r="C6" s="3"/>
      <c r="D6" s="84"/>
      <c r="E6" s="3"/>
      <c r="G6" s="139"/>
      <c r="H6" s="139"/>
      <c r="I6" s="144"/>
      <c r="J6" s="139"/>
      <c r="L6" s="3"/>
      <c r="M6" s="8"/>
    </row>
    <row r="7" spans="1:13" ht="15" customHeight="1" x14ac:dyDescent="0.3">
      <c r="A7" s="16" t="s">
        <v>8</v>
      </c>
      <c r="B7" s="85" t="s">
        <v>54</v>
      </c>
      <c r="C7" s="3"/>
      <c r="D7" s="84"/>
      <c r="E7" s="3"/>
      <c r="G7" s="139"/>
      <c r="H7" s="139"/>
      <c r="I7" s="144"/>
      <c r="J7" s="139"/>
      <c r="L7" s="3"/>
      <c r="M7" s="8"/>
    </row>
    <row r="8" spans="1:13" ht="15" customHeight="1" x14ac:dyDescent="0.3">
      <c r="A8" s="16"/>
      <c r="B8" s="17"/>
      <c r="C8" s="3"/>
      <c r="D8" s="84"/>
      <c r="E8" s="3"/>
      <c r="G8" s="139"/>
      <c r="H8" s="139"/>
      <c r="I8" s="138"/>
      <c r="J8" s="139"/>
      <c r="L8" s="3"/>
      <c r="M8" s="8"/>
    </row>
    <row r="9" spans="1:13" ht="15" customHeight="1" x14ac:dyDescent="0.3">
      <c r="A9" s="95" t="s">
        <v>7</v>
      </c>
      <c r="B9" s="86">
        <f ca="1">TODAY()</f>
        <v>46014</v>
      </c>
      <c r="C9" s="87"/>
      <c r="D9" s="88"/>
      <c r="E9" s="87"/>
      <c r="F9" s="89"/>
      <c r="G9" s="89"/>
      <c r="H9" s="89"/>
      <c r="I9" s="89"/>
      <c r="J9" s="89"/>
      <c r="K9" s="89"/>
      <c r="L9" s="87"/>
      <c r="M9" s="8"/>
    </row>
    <row r="10" spans="1:13" s="3" customFormat="1" ht="61.25" customHeight="1" x14ac:dyDescent="0.3">
      <c r="A10" s="78" t="s">
        <v>3</v>
      </c>
      <c r="B10" s="79" t="s">
        <v>35</v>
      </c>
      <c r="C10" s="80" t="s">
        <v>0</v>
      </c>
      <c r="D10" s="81" t="s">
        <v>1</v>
      </c>
      <c r="E10" s="80" t="s">
        <v>2</v>
      </c>
      <c r="F10" s="82" t="s">
        <v>34</v>
      </c>
      <c r="G10" s="79" t="s">
        <v>15</v>
      </c>
      <c r="H10" s="79" t="s">
        <v>11</v>
      </c>
      <c r="I10" s="79" t="s">
        <v>16</v>
      </c>
      <c r="J10" s="79" t="s">
        <v>12</v>
      </c>
      <c r="K10" s="79" t="s">
        <v>17</v>
      </c>
      <c r="L10" s="90" t="s">
        <v>4</v>
      </c>
      <c r="M10" s="59" t="s">
        <v>43</v>
      </c>
    </row>
    <row r="11" spans="1:13" s="3" customFormat="1" ht="18" customHeight="1" x14ac:dyDescent="0.3">
      <c r="A11" s="58"/>
      <c r="B11" s="135" t="s">
        <v>28</v>
      </c>
      <c r="C11" s="135"/>
      <c r="D11" s="135"/>
      <c r="E11" s="135"/>
      <c r="F11" s="135"/>
      <c r="G11" s="135"/>
      <c r="H11" s="135"/>
      <c r="I11" s="135"/>
      <c r="J11" s="135"/>
      <c r="K11" s="135"/>
      <c r="L11" s="91"/>
      <c r="M11" s="96"/>
    </row>
    <row r="12" spans="1:13" ht="18" customHeight="1" x14ac:dyDescent="0.3">
      <c r="A12" s="97">
        <v>1</v>
      </c>
      <c r="B12" s="19"/>
      <c r="C12" s="20" t="s">
        <v>29</v>
      </c>
      <c r="D12" s="19">
        <v>543</v>
      </c>
      <c r="E12" s="19" t="s">
        <v>30</v>
      </c>
      <c r="F12" s="51">
        <v>21.67</v>
      </c>
      <c r="G12" s="51">
        <f>D12*F12</f>
        <v>11766.810000000001</v>
      </c>
      <c r="H12" s="51">
        <v>2.91</v>
      </c>
      <c r="I12" s="51">
        <f>D12*H12</f>
        <v>1580.13</v>
      </c>
      <c r="J12" s="51">
        <v>87.54</v>
      </c>
      <c r="K12" s="51">
        <f>D12*J12</f>
        <v>47534.22</v>
      </c>
      <c r="L12" s="92">
        <f>IF(D12="","",(G12+I12+K12))</f>
        <v>60881.16</v>
      </c>
      <c r="M12" s="98"/>
    </row>
    <row r="13" spans="1:13" s="3" customFormat="1" ht="18" customHeight="1" x14ac:dyDescent="0.3">
      <c r="A13" s="61" t="str">
        <f>IF(E13=0,"",1+MAX(A12:A12))</f>
        <v/>
      </c>
      <c r="B13" s="99"/>
      <c r="C13" s="100"/>
      <c r="D13" s="101"/>
      <c r="E13" s="101"/>
      <c r="F13" s="101"/>
      <c r="G13" s="101"/>
      <c r="H13" s="101"/>
      <c r="I13" s="101"/>
      <c r="J13" s="101"/>
      <c r="K13" s="101" t="s">
        <v>9</v>
      </c>
      <c r="L13" s="74">
        <f>SUM(L11:L12)</f>
        <v>60881.16</v>
      </c>
      <c r="M13" s="102"/>
    </row>
    <row r="14" spans="1:13" x14ac:dyDescent="0.3">
      <c r="A14" s="43" t="str">
        <f>IF(E14=0,"",1+MAX(#REF!))</f>
        <v/>
      </c>
      <c r="B14" s="83"/>
      <c r="C14" s="103"/>
      <c r="D14" s="104"/>
      <c r="E14" s="103"/>
      <c r="F14" s="109"/>
      <c r="G14" s="75"/>
      <c r="H14" s="75"/>
      <c r="I14" s="75"/>
      <c r="J14" s="75"/>
      <c r="K14" s="75"/>
      <c r="L14" s="75"/>
      <c r="M14" s="106"/>
    </row>
    <row r="15" spans="1:13" s="3" customFormat="1" ht="18" customHeight="1" x14ac:dyDescent="0.3">
      <c r="A15" s="107" t="str">
        <f>IF(E15=0,"",1+MAX(A14:A14))</f>
        <v/>
      </c>
      <c r="B15" s="136" t="s">
        <v>31</v>
      </c>
      <c r="C15" s="136"/>
      <c r="D15" s="136"/>
      <c r="E15" s="136"/>
      <c r="F15" s="136"/>
      <c r="G15" s="136"/>
      <c r="H15" s="136"/>
      <c r="I15" s="136"/>
      <c r="J15" s="136"/>
      <c r="K15" s="136"/>
      <c r="L15" s="93"/>
      <c r="M15" s="96"/>
    </row>
    <row r="16" spans="1:13" s="3" customFormat="1" x14ac:dyDescent="0.3">
      <c r="A16" s="108" t="str">
        <f>IF(E16=0,"",1+MAX(A11:A15))</f>
        <v/>
      </c>
      <c r="B16" s="140" t="s">
        <v>55</v>
      </c>
      <c r="C16" s="45" t="s">
        <v>44</v>
      </c>
      <c r="D16" s="21"/>
      <c r="E16" s="21"/>
      <c r="F16" s="51"/>
      <c r="G16" s="51"/>
      <c r="H16" s="51"/>
      <c r="I16" s="51"/>
      <c r="J16" s="51"/>
      <c r="K16" s="51"/>
      <c r="L16" s="92"/>
      <c r="M16" s="98"/>
    </row>
    <row r="17" spans="1:13" x14ac:dyDescent="0.3">
      <c r="A17" s="108">
        <f>IF(E17=0,"",1+MAX(A12:A16))</f>
        <v>2</v>
      </c>
      <c r="B17" s="141"/>
      <c r="C17" s="33" t="s">
        <v>49</v>
      </c>
      <c r="D17" s="21">
        <v>392.36</v>
      </c>
      <c r="E17" s="21" t="s">
        <v>32</v>
      </c>
      <c r="F17" s="51">
        <v>5.3</v>
      </c>
      <c r="G17" s="51">
        <f t="shared" ref="G17:G22" si="0">D17*F17</f>
        <v>2079.5079999999998</v>
      </c>
      <c r="H17" s="51">
        <v>5.14</v>
      </c>
      <c r="I17" s="51">
        <f t="shared" ref="I17:I22" si="1">D17*H17</f>
        <v>2016.7303999999999</v>
      </c>
      <c r="J17" s="51">
        <v>0</v>
      </c>
      <c r="K17" s="51">
        <f t="shared" ref="K17:K22" si="2">D17*J17</f>
        <v>0</v>
      </c>
      <c r="L17" s="92">
        <f t="shared" ref="L17:L22" si="3">IF(D17="","",(G17+I17+K17))</f>
        <v>4096.2384000000002</v>
      </c>
      <c r="M17" s="98"/>
    </row>
    <row r="18" spans="1:13" x14ac:dyDescent="0.3">
      <c r="A18" s="108">
        <f>IF(E18=0,"",1+MAX(A13:A17))</f>
        <v>3</v>
      </c>
      <c r="B18" s="141"/>
      <c r="C18" s="33" t="s">
        <v>50</v>
      </c>
      <c r="D18" s="21">
        <v>213.2</v>
      </c>
      <c r="E18" s="21" t="s">
        <v>32</v>
      </c>
      <c r="F18" s="51">
        <v>5.3</v>
      </c>
      <c r="G18" s="51">
        <f t="shared" si="0"/>
        <v>1129.9599999999998</v>
      </c>
      <c r="H18" s="51">
        <v>5.14</v>
      </c>
      <c r="I18" s="51">
        <f t="shared" si="1"/>
        <v>1095.848</v>
      </c>
      <c r="J18" s="51">
        <v>0</v>
      </c>
      <c r="K18" s="51">
        <f t="shared" si="2"/>
        <v>0</v>
      </c>
      <c r="L18" s="92">
        <f t="shared" si="3"/>
        <v>2225.808</v>
      </c>
      <c r="M18" s="98"/>
    </row>
    <row r="19" spans="1:13" s="3" customFormat="1" ht="15.5" x14ac:dyDescent="0.3">
      <c r="A19" s="108" t="str">
        <f>IF(E19=0,"",1+MAX(A14:A18))</f>
        <v/>
      </c>
      <c r="B19" s="141"/>
      <c r="C19" s="45" t="s">
        <v>45</v>
      </c>
      <c r="D19" s="21"/>
      <c r="E19" s="21"/>
      <c r="F19" s="129"/>
      <c r="G19" s="51"/>
      <c r="H19" s="51"/>
      <c r="I19" s="51"/>
      <c r="J19" s="51"/>
      <c r="K19" s="51"/>
      <c r="L19" s="92"/>
      <c r="M19" s="98"/>
    </row>
    <row r="20" spans="1:13" ht="15.5" x14ac:dyDescent="0.3">
      <c r="A20" s="108">
        <f>IF(E20=0,"",1+MAX(A14:A19))</f>
        <v>4</v>
      </c>
      <c r="B20" s="141"/>
      <c r="C20" s="33" t="s">
        <v>51</v>
      </c>
      <c r="D20" s="21">
        <v>228.88</v>
      </c>
      <c r="E20" s="21" t="s">
        <v>32</v>
      </c>
      <c r="F20" s="51">
        <v>5.3</v>
      </c>
      <c r="G20" s="51">
        <f t="shared" si="0"/>
        <v>1213.0639999999999</v>
      </c>
      <c r="H20" s="130">
        <v>7.86</v>
      </c>
      <c r="I20" s="51">
        <f t="shared" si="1"/>
        <v>1798.9968000000001</v>
      </c>
      <c r="J20" s="51">
        <v>0</v>
      </c>
      <c r="K20" s="51">
        <f t="shared" si="2"/>
        <v>0</v>
      </c>
      <c r="L20" s="92">
        <f t="shared" si="3"/>
        <v>3012.0608000000002</v>
      </c>
      <c r="M20" s="98"/>
    </row>
    <row r="21" spans="1:13" s="3" customFormat="1" x14ac:dyDescent="0.3">
      <c r="A21" s="108" t="str">
        <f>IF(E21=0,"",1+MAX(A14:A20))</f>
        <v/>
      </c>
      <c r="B21" s="141"/>
      <c r="C21" s="45" t="s">
        <v>52</v>
      </c>
      <c r="D21" s="21"/>
      <c r="E21" s="21"/>
      <c r="F21" s="51"/>
      <c r="G21" s="51"/>
      <c r="H21" s="51"/>
      <c r="I21" s="51"/>
      <c r="J21" s="51"/>
      <c r="K21" s="51"/>
      <c r="L21" s="92"/>
      <c r="M21" s="98"/>
    </row>
    <row r="22" spans="1:13" x14ac:dyDescent="0.3">
      <c r="A22" s="108">
        <f>IF(E22=0,"",1+MAX(A14:A21))</f>
        <v>5</v>
      </c>
      <c r="B22" s="142"/>
      <c r="C22" s="33" t="s">
        <v>53</v>
      </c>
      <c r="D22" s="21">
        <v>275</v>
      </c>
      <c r="E22" s="21" t="s">
        <v>32</v>
      </c>
      <c r="F22" s="51">
        <v>13.14</v>
      </c>
      <c r="G22" s="51">
        <f t="shared" si="0"/>
        <v>3613.5</v>
      </c>
      <c r="H22" s="51">
        <v>1.23</v>
      </c>
      <c r="I22" s="51">
        <f t="shared" si="1"/>
        <v>338.25</v>
      </c>
      <c r="J22" s="51">
        <v>0</v>
      </c>
      <c r="K22" s="51">
        <f t="shared" si="2"/>
        <v>0</v>
      </c>
      <c r="L22" s="92">
        <f t="shared" si="3"/>
        <v>3951.75</v>
      </c>
      <c r="M22" s="98"/>
    </row>
    <row r="23" spans="1:13" s="3" customFormat="1" ht="18" customHeight="1" x14ac:dyDescent="0.3">
      <c r="A23" s="61" t="str">
        <f>IF(E23=0,"",1+MAX(A19:A22))</f>
        <v/>
      </c>
      <c r="B23" s="99"/>
      <c r="C23" s="100"/>
      <c r="D23" s="101"/>
      <c r="E23" s="101"/>
      <c r="F23" s="101"/>
      <c r="G23" s="101"/>
      <c r="H23" s="101"/>
      <c r="I23" s="101"/>
      <c r="J23" s="101"/>
      <c r="K23" s="101" t="s">
        <v>9</v>
      </c>
      <c r="L23" s="74">
        <f>SUM(L15:L22)</f>
        <v>13285.8572</v>
      </c>
      <c r="M23" s="102"/>
    </row>
    <row r="24" spans="1:13" ht="18" customHeight="1" x14ac:dyDescent="0.3">
      <c r="A24" s="145"/>
      <c r="B24" s="146"/>
      <c r="C24" s="146"/>
      <c r="D24" s="146"/>
      <c r="E24" s="146"/>
      <c r="F24" s="146"/>
      <c r="G24" s="146"/>
      <c r="H24" s="146"/>
      <c r="I24" s="146"/>
      <c r="J24" s="83"/>
      <c r="K24" s="83"/>
      <c r="L24" s="75"/>
      <c r="M24" s="106"/>
    </row>
    <row r="25" spans="1:13" s="57" customFormat="1" ht="20.149999999999999" customHeight="1" x14ac:dyDescent="0.3">
      <c r="A25" s="149" t="s">
        <v>36</v>
      </c>
      <c r="B25" s="150"/>
      <c r="C25" s="150"/>
      <c r="D25" s="150"/>
      <c r="E25" s="150"/>
      <c r="F25" s="150"/>
      <c r="G25" s="150"/>
      <c r="H25" s="150"/>
      <c r="I25" s="150"/>
      <c r="J25" s="151"/>
      <c r="K25" s="60"/>
      <c r="L25" s="94">
        <f>SUM(L11:L24)/2</f>
        <v>74167.017200000002</v>
      </c>
      <c r="M25" s="110"/>
    </row>
    <row r="26" spans="1:13" s="57" customFormat="1" ht="20.149999999999999" customHeight="1" x14ac:dyDescent="0.3">
      <c r="A26" s="149" t="s">
        <v>37</v>
      </c>
      <c r="B26" s="150"/>
      <c r="C26" s="150"/>
      <c r="D26" s="150"/>
      <c r="E26" s="150"/>
      <c r="F26" s="150"/>
      <c r="G26" s="150"/>
      <c r="H26" s="150"/>
      <c r="I26" s="150"/>
      <c r="J26" s="151"/>
      <c r="K26" s="60">
        <v>0.15</v>
      </c>
      <c r="L26" s="94">
        <f>$L$25*K26</f>
        <v>11125.05258</v>
      </c>
      <c r="M26" s="110"/>
    </row>
    <row r="27" spans="1:13" s="57" customFormat="1" ht="20.149999999999999" customHeight="1" x14ac:dyDescent="0.3">
      <c r="A27" s="152" t="s">
        <v>38</v>
      </c>
      <c r="B27" s="153"/>
      <c r="C27" s="153"/>
      <c r="D27" s="153"/>
      <c r="E27" s="153"/>
      <c r="F27" s="153"/>
      <c r="G27" s="153"/>
      <c r="H27" s="153"/>
      <c r="I27" s="153"/>
      <c r="J27" s="154"/>
      <c r="K27" s="122"/>
      <c r="L27" s="123">
        <f>L25+L26</f>
        <v>85292.069780000005</v>
      </c>
      <c r="M27" s="124"/>
    </row>
    <row r="28" spans="1:13" s="57" customFormat="1" ht="20.149999999999999" customHeight="1" x14ac:dyDescent="0.3">
      <c r="A28" s="149" t="s">
        <v>39</v>
      </c>
      <c r="B28" s="150"/>
      <c r="C28" s="150"/>
      <c r="D28" s="150"/>
      <c r="E28" s="150"/>
      <c r="F28" s="150"/>
      <c r="G28" s="150"/>
      <c r="H28" s="150"/>
      <c r="I28" s="150"/>
      <c r="J28" s="151"/>
      <c r="K28" s="60">
        <v>0.1</v>
      </c>
      <c r="L28" s="94">
        <f>L27*K28</f>
        <v>8529.2069780000002</v>
      </c>
      <c r="M28" s="110"/>
    </row>
    <row r="29" spans="1:13" s="3" customFormat="1" ht="20.149999999999999" customHeight="1" x14ac:dyDescent="0.3">
      <c r="A29" s="147" t="s">
        <v>40</v>
      </c>
      <c r="B29" s="148"/>
      <c r="C29" s="148"/>
      <c r="D29" s="148"/>
      <c r="E29" s="148"/>
      <c r="F29" s="148"/>
      <c r="G29" s="148"/>
      <c r="H29" s="148"/>
      <c r="I29" s="148"/>
      <c r="J29" s="62"/>
      <c r="K29" s="62"/>
      <c r="L29" s="120">
        <f>L27+L28</f>
        <v>93821.276758000007</v>
      </c>
      <c r="M29" s="63"/>
    </row>
    <row r="30" spans="1:13" ht="20.149999999999999" customHeight="1" x14ac:dyDescent="0.3">
      <c r="A30" s="42" t="s">
        <v>18</v>
      </c>
      <c r="B30" s="105"/>
      <c r="C30" s="76"/>
      <c r="D30" s="111"/>
      <c r="E30" s="76"/>
      <c r="F30" s="76"/>
      <c r="G30" s="76"/>
      <c r="H30" s="76"/>
      <c r="I30" s="76"/>
      <c r="J30" s="76"/>
      <c r="K30" s="76"/>
      <c r="L30" s="121"/>
      <c r="M30" s="22"/>
    </row>
    <row r="31" spans="1:13" ht="30" customHeight="1" x14ac:dyDescent="0.3">
      <c r="A31" s="41"/>
      <c r="B31" s="143" t="s">
        <v>33</v>
      </c>
      <c r="C31" s="143"/>
      <c r="D31" s="143"/>
      <c r="E31" s="143"/>
      <c r="F31" s="143"/>
      <c r="G31" s="143"/>
      <c r="H31" s="143"/>
      <c r="I31" s="143"/>
      <c r="J31" s="143"/>
      <c r="K31" s="143"/>
      <c r="L31" s="77"/>
      <c r="M31" s="32"/>
    </row>
    <row r="32" spans="1:13" ht="20.149999999999999" customHeight="1" x14ac:dyDescent="0.3">
      <c r="A32" s="41"/>
      <c r="B32" s="112"/>
      <c r="C32" s="113"/>
      <c r="D32" s="114"/>
      <c r="E32" s="76"/>
      <c r="F32" s="76"/>
      <c r="G32" s="76"/>
      <c r="H32" s="76"/>
      <c r="I32" s="76"/>
      <c r="J32" s="76"/>
      <c r="K32" s="76"/>
      <c r="L32" s="76"/>
      <c r="M32" s="22"/>
    </row>
    <row r="33" spans="1:13" ht="20.149999999999999" customHeight="1" x14ac:dyDescent="0.3">
      <c r="A33" s="41"/>
      <c r="C33" s="115" t="s">
        <v>20</v>
      </c>
      <c r="D33" s="7"/>
      <c r="I33" s="115" t="s">
        <v>21</v>
      </c>
      <c r="J33" s="111"/>
      <c r="K33" s="76"/>
      <c r="L33" s="76"/>
      <c r="M33" s="22"/>
    </row>
    <row r="34" spans="1:13" ht="19.75" customHeight="1" x14ac:dyDescent="0.3">
      <c r="A34" s="44"/>
      <c r="B34" s="7">
        <v>1</v>
      </c>
      <c r="C34" s="116" t="s">
        <v>22</v>
      </c>
      <c r="D34" s="7"/>
      <c r="I34" s="117" t="s">
        <v>46</v>
      </c>
      <c r="J34" s="111"/>
      <c r="K34" s="76"/>
      <c r="L34" s="77"/>
      <c r="M34" s="32"/>
    </row>
    <row r="35" spans="1:13" ht="20.149999999999999" customHeight="1" x14ac:dyDescent="0.3">
      <c r="A35" s="41"/>
      <c r="C35" s="117"/>
      <c r="D35" s="117"/>
      <c r="I35" s="117" t="s">
        <v>47</v>
      </c>
      <c r="J35" s="111"/>
      <c r="K35" s="76"/>
      <c r="L35" s="77"/>
      <c r="M35" s="32"/>
    </row>
    <row r="36" spans="1:13" ht="20.149999999999999" customHeight="1" x14ac:dyDescent="0.3">
      <c r="A36" s="41"/>
      <c r="D36" s="114"/>
      <c r="I36" s="117" t="s">
        <v>42</v>
      </c>
      <c r="J36" s="118"/>
      <c r="K36" s="76"/>
      <c r="L36" s="76"/>
      <c r="M36" s="22"/>
    </row>
    <row r="37" spans="1:13" ht="20.149999999999999" customHeight="1" x14ac:dyDescent="0.3">
      <c r="A37" s="41"/>
      <c r="C37" s="119"/>
      <c r="D37" s="114"/>
      <c r="I37" s="117" t="s">
        <v>23</v>
      </c>
      <c r="J37" s="12"/>
      <c r="K37" s="76"/>
      <c r="L37" s="76"/>
      <c r="M37" s="22"/>
    </row>
    <row r="38" spans="1:13" ht="20.149999999999999" customHeight="1" x14ac:dyDescent="0.3">
      <c r="A38" s="41"/>
      <c r="D38" s="114"/>
      <c r="I38" s="117" t="s">
        <v>48</v>
      </c>
      <c r="J38" s="12"/>
      <c r="K38" s="76"/>
      <c r="L38" s="77"/>
      <c r="M38" s="32"/>
    </row>
    <row r="39" spans="1:13" ht="20.149999999999999" customHeight="1" x14ac:dyDescent="0.3">
      <c r="A39" s="41"/>
      <c r="C39" s="113"/>
      <c r="D39" s="114"/>
      <c r="F39" s="76"/>
      <c r="G39" s="76"/>
      <c r="H39" s="76"/>
      <c r="I39" s="117" t="s">
        <v>24</v>
      </c>
      <c r="J39" s="12"/>
      <c r="K39" s="76"/>
      <c r="L39" s="77"/>
      <c r="M39" s="32"/>
    </row>
    <row r="40" spans="1:13" ht="20.149999999999999" customHeight="1" x14ac:dyDescent="0.3">
      <c r="A40" s="41"/>
      <c r="C40" s="113"/>
      <c r="D40" s="114"/>
      <c r="F40" s="76"/>
      <c r="G40" s="76"/>
      <c r="H40" s="76"/>
      <c r="I40" s="117" t="s">
        <v>25</v>
      </c>
      <c r="J40" s="12"/>
      <c r="K40" s="76"/>
      <c r="L40" s="76"/>
      <c r="M40" s="22"/>
    </row>
    <row r="41" spans="1:13" ht="20.149999999999999" customHeight="1" x14ac:dyDescent="0.3">
      <c r="A41" s="41"/>
      <c r="C41" s="113"/>
      <c r="D41" s="114"/>
      <c r="F41" s="76"/>
      <c r="G41" s="76"/>
      <c r="H41" s="76"/>
      <c r="J41" s="12"/>
      <c r="K41" s="76"/>
      <c r="L41" s="76"/>
      <c r="M41" s="22"/>
    </row>
    <row r="42" spans="1:13" ht="15.75" customHeight="1" x14ac:dyDescent="0.3">
      <c r="A42" s="41"/>
      <c r="B42" s="112"/>
      <c r="C42" s="113"/>
      <c r="D42" s="114"/>
      <c r="E42" s="76"/>
      <c r="F42" s="76"/>
      <c r="G42" s="76"/>
      <c r="H42" s="76"/>
      <c r="I42" s="76"/>
      <c r="J42" s="76"/>
      <c r="K42" s="76"/>
      <c r="L42" s="77"/>
      <c r="M42" s="32"/>
    </row>
    <row r="43" spans="1:13" ht="15.75" customHeight="1" thickBot="1" x14ac:dyDescent="0.35">
      <c r="A43" s="10"/>
      <c r="B43" s="11"/>
      <c r="C43" s="23"/>
      <c r="D43" s="24"/>
      <c r="E43" s="23"/>
      <c r="F43" s="23"/>
      <c r="G43" s="23"/>
      <c r="H43" s="23"/>
      <c r="I43" s="23"/>
      <c r="J43" s="23"/>
      <c r="K43" s="23"/>
      <c r="L43" s="76"/>
      <c r="M43" s="25"/>
    </row>
  </sheetData>
  <mergeCells count="22">
    <mergeCell ref="B16:B22"/>
    <mergeCell ref="B31:K31"/>
    <mergeCell ref="G8:H8"/>
    <mergeCell ref="I5:J5"/>
    <mergeCell ref="I6:J6"/>
    <mergeCell ref="I8:J8"/>
    <mergeCell ref="I7:J7"/>
    <mergeCell ref="A24:I24"/>
    <mergeCell ref="A29:I29"/>
    <mergeCell ref="A25:J25"/>
    <mergeCell ref="A26:J26"/>
    <mergeCell ref="A27:J27"/>
    <mergeCell ref="A28:J28"/>
    <mergeCell ref="B11:K11"/>
    <mergeCell ref="B15:K15"/>
    <mergeCell ref="G3:H3"/>
    <mergeCell ref="I3:J3"/>
    <mergeCell ref="I4:J4"/>
    <mergeCell ref="G4:H4"/>
    <mergeCell ref="G7:H7"/>
    <mergeCell ref="G6:H6"/>
    <mergeCell ref="G5:H5"/>
  </mergeCells>
  <conditionalFormatting sqref="B7">
    <cfRule type="expression" dxfId="1" priority="2">
      <formula>ISBLANK(B7)</formula>
    </cfRule>
  </conditionalFormatting>
  <conditionalFormatting sqref="B9">
    <cfRule type="expression" dxfId="0" priority="1">
      <formula>ISBLANK(B9)</formula>
    </cfRule>
  </conditionalFormatting>
  <pageMargins left="0" right="0" top="1" bottom="0" header="0" footer="0"/>
  <pageSetup paperSize="9" scale="44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52AEC2A-6EA9-4FCB-9AE9-61F628857AE3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SUMMARY</vt:lpstr>
      <vt:lpstr>MATERIAL TAKE-OFF</vt:lpstr>
      <vt:lpstr>'MATERIAL TAKE-OFF'!Print_Area</vt:lpstr>
      <vt:lpstr>SUMMARY!Print_Area</vt:lpstr>
      <vt:lpstr>'MATERIAL TAKE-OFF'!Print_Titles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Mfbzone</dc:creator>
  <cp:lastModifiedBy>HP</cp:lastModifiedBy>
  <cp:lastPrinted>2025-12-04T11:18:59Z</cp:lastPrinted>
  <dcterms:created xsi:type="dcterms:W3CDTF">2016-03-30T11:57:46Z</dcterms:created>
  <dcterms:modified xsi:type="dcterms:W3CDTF">2025-12-22T21:17:06Z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{452AEC2A-6EA9-4FCB-9AE9-61F628857AE3}</vt:lpwstr>
  </property>
</Properties>
</file>