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680F1E22-E8CD-4293-B7FC-6C82C6FB29A7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TAKE-OFF'!$A$2:$M$66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8" i="1" l="1"/>
  <c r="I38" i="1"/>
  <c r="G38" i="1"/>
  <c r="K39" i="1"/>
  <c r="I39" i="1"/>
  <c r="G39" i="1"/>
  <c r="K40" i="1"/>
  <c r="I40" i="1"/>
  <c r="G40" i="1"/>
  <c r="G45" i="1"/>
  <c r="I45" i="1"/>
  <c r="K45" i="1"/>
  <c r="A26" i="1"/>
  <c r="A37" i="1"/>
  <c r="A42" i="1"/>
  <c r="A44" i="1"/>
  <c r="K21" i="1"/>
  <c r="I21" i="1"/>
  <c r="G21" i="1"/>
  <c r="K20" i="1"/>
  <c r="I20" i="1"/>
  <c r="G20" i="1"/>
  <c r="K19" i="1"/>
  <c r="I19" i="1"/>
  <c r="G19" i="1"/>
  <c r="K18" i="1"/>
  <c r="I18" i="1"/>
  <c r="G18" i="1"/>
  <c r="K17" i="1"/>
  <c r="I17" i="1"/>
  <c r="G17" i="1"/>
  <c r="K25" i="1"/>
  <c r="I25" i="1"/>
  <c r="G25" i="1"/>
  <c r="K24" i="1"/>
  <c r="I24" i="1"/>
  <c r="G24" i="1"/>
  <c r="K23" i="1"/>
  <c r="I23" i="1"/>
  <c r="G23" i="1"/>
  <c r="K22" i="1"/>
  <c r="I22" i="1"/>
  <c r="G22" i="1"/>
  <c r="K30" i="1"/>
  <c r="I30" i="1"/>
  <c r="G30" i="1"/>
  <c r="K29" i="1"/>
  <c r="I29" i="1"/>
  <c r="G29" i="1"/>
  <c r="K28" i="1"/>
  <c r="I28" i="1"/>
  <c r="G28" i="1"/>
  <c r="K27" i="1"/>
  <c r="I27" i="1"/>
  <c r="G27" i="1"/>
  <c r="K34" i="1"/>
  <c r="I34" i="1"/>
  <c r="G34" i="1"/>
  <c r="K33" i="1"/>
  <c r="I33" i="1"/>
  <c r="G33" i="1"/>
  <c r="K32" i="1"/>
  <c r="I32" i="1"/>
  <c r="G32" i="1"/>
  <c r="K31" i="1"/>
  <c r="I31" i="1"/>
  <c r="G31" i="1"/>
  <c r="K36" i="1"/>
  <c r="I36" i="1"/>
  <c r="G36" i="1"/>
  <c r="K35" i="1"/>
  <c r="I35" i="1"/>
  <c r="G35" i="1"/>
  <c r="L38" i="1" l="1"/>
  <c r="L40" i="1"/>
  <c r="L39" i="1"/>
  <c r="L45" i="1"/>
  <c r="L19" i="1"/>
  <c r="L18" i="1"/>
  <c r="L21" i="1"/>
  <c r="L25" i="1"/>
  <c r="L24" i="1"/>
  <c r="L22" i="1"/>
  <c r="L20" i="1"/>
  <c r="L17" i="1"/>
  <c r="L23" i="1"/>
  <c r="L29" i="1"/>
  <c r="L30" i="1"/>
  <c r="L34" i="1"/>
  <c r="L35" i="1"/>
  <c r="L31" i="1"/>
  <c r="L32" i="1"/>
  <c r="L27" i="1"/>
  <c r="L36" i="1"/>
  <c r="L33" i="1"/>
  <c r="L28" i="1"/>
  <c r="K41" i="1" l="1"/>
  <c r="K12" i="1" l="1"/>
  <c r="I12" i="1"/>
  <c r="G12" i="1"/>
  <c r="L12" i="1" l="1"/>
  <c r="K43" i="1"/>
  <c r="I43" i="1"/>
  <c r="G43" i="1"/>
  <c r="I41" i="1"/>
  <c r="G41" i="1"/>
  <c r="A16" i="1"/>
  <c r="L13" i="1" l="1"/>
  <c r="C11" i="3" s="1"/>
  <c r="L48" i="1"/>
  <c r="L41" i="1"/>
  <c r="L43" i="1"/>
  <c r="L46" i="1"/>
  <c r="B9" i="1" l="1"/>
  <c r="A13" i="1"/>
  <c r="A17" i="1" s="1"/>
  <c r="A14" i="1"/>
  <c r="A15" i="1"/>
  <c r="A46" i="1"/>
  <c r="L49" i="1" l="1"/>
  <c r="L50" i="1" s="1"/>
  <c r="L51" i="1" l="1"/>
  <c r="L52" i="1" s="1"/>
  <c r="C12" i="3" l="1"/>
  <c r="D12" i="3" s="1"/>
  <c r="B5" i="1"/>
  <c r="B3" i="1"/>
  <c r="D11" i="3" l="1"/>
  <c r="D13" i="3" s="1"/>
  <c r="D15" i="3" s="1"/>
  <c r="D16" i="3" l="1"/>
  <c r="D17" i="3"/>
  <c r="D18" i="3" l="1"/>
  <c r="A18" i="1" l="1"/>
  <c r="A19" i="1" s="1"/>
  <c r="A20" i="1" s="1"/>
  <c r="A21" i="1" s="1"/>
  <c r="A22" i="1" s="1"/>
  <c r="A23" i="1" s="1"/>
  <c r="A24" i="1" s="1"/>
  <c r="A25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9" i="1" l="1"/>
  <c r="A38" i="1"/>
  <c r="A41" i="1" l="1"/>
  <c r="A40" i="1"/>
  <c r="A43" i="1" l="1"/>
  <c r="A45" i="1" s="1"/>
  <c r="C13" i="3" l="1"/>
  <c r="C15" i="3" s="1"/>
  <c r="C16" i="3" s="1"/>
  <c r="C17" i="3" s="1"/>
  <c r="C18" i="3" s="1"/>
</calcChain>
</file>

<file path=xl/sharedStrings.xml><?xml version="1.0" encoding="utf-8"?>
<sst xmlns="http://schemas.openxmlformats.org/spreadsheetml/2006/main" count="111" uniqueCount="78">
  <si>
    <t>DESCRIPTION</t>
  </si>
  <si>
    <t>QUANTITY</t>
  </si>
  <si>
    <t>UNIT</t>
  </si>
  <si>
    <t>LS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</si>
  <si>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</si>
  <si>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</si>
  <si>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</si>
  <si>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</si>
  <si>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</si>
  <si>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</si>
  <si>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</si>
  <si>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</si>
  <si>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</si>
  <si>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</si>
  <si>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</si>
  <si>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</si>
  <si>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</si>
  <si>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</si>
  <si>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</si>
  <si>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</si>
  <si>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</si>
  <si>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</si>
  <si>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</si>
  <si>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</si>
  <si>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</si>
  <si>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</si>
  <si>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</si>
  <si>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</si>
  <si>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</si>
  <si>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</si>
  <si>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Doors</t>
  </si>
  <si>
    <t>Windows</t>
  </si>
  <si>
    <t>Skylights</t>
  </si>
  <si>
    <t>Door Hardwares</t>
  </si>
  <si>
    <t>01. OVERHEAD AND PREMLIMINARIES</t>
  </si>
  <si>
    <t>Overhead and Preliminaries</t>
  </si>
  <si>
    <t>11. DOORS &amp; WINDOWS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</si>
  <si>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</si>
  <si>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</si>
  <si>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</si>
  <si>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</si>
  <si>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</si>
  <si>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</si>
  <si>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</si>
  <si>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</si>
  <si>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Doors and Windows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</si>
  <si>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</si>
  <si>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</si>
  <si>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</si>
  <si>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</si>
  <si>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</si>
  <si>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 xml:space="preserve">(700 MM x 2040 MM) Hume Accent or Molded Panel Range Single Leaf Door w/ Aluminum Frame </t>
  </si>
  <si>
    <t>(725 MM x 2040 MM) Hume Accent or Molded Panel Range Single Leaf Door w/ Aluminum Frame</t>
  </si>
  <si>
    <t>(850 MM x 2040 MM) Hume Accent or Molded Panel Range Single Leaf Door w/ Aluminum Frame</t>
  </si>
  <si>
    <t xml:space="preserve">(1200 MM x 2040 MM) Hume Accent or Molded Panel Range Cavity Slider Door w/ Aluminum Frame </t>
  </si>
  <si>
    <t>(1600 MM x 2040 MM) Hume Accent or Molded Panel Range Cavity Slider Door w/ Aluminum Frame</t>
  </si>
  <si>
    <t xml:space="preserve">(2100 MM x 920 MM) Hume Savoy Range Door w/ Aluminum Frame </t>
  </si>
  <si>
    <t xml:space="preserve">(2100 MM x 1450 MM) Sliding Glass Door w/ Aluminum Frame </t>
  </si>
  <si>
    <t>(2100 MM x 2400 MM) Sliding Glass Door w/ Aluminum Frame</t>
  </si>
  <si>
    <r>
      <t xml:space="preserve">(2100 MM x 4800 MM) Automatic Opening Panel Lift Garage Door w/ 02 Remote Control Openers &amp; 01 Wall Control
</t>
    </r>
    <r>
      <rPr>
        <b/>
        <sz val="12"/>
        <rFont val="Arial"/>
        <family val="2"/>
      </rPr>
      <t>Style: Madison
Color: Wallaby</t>
    </r>
  </si>
  <si>
    <t xml:space="preserve">Door Hardware </t>
  </si>
  <si>
    <t>Ventilated Skylight</t>
  </si>
  <si>
    <t>Louvers</t>
  </si>
  <si>
    <t>OPENING</t>
  </si>
  <si>
    <t>W01: (600mm H x 1510mm W) Powder coated Aluminum Frame Sliding Window_x000D_
- Mfr.: Bradnams Or Similar</t>
  </si>
  <si>
    <t>W02: (600mm H x 610mm W) Powder coated Aluminum Frame Sliding Window_x000D_
- Mfr.: Bradnams Or Similar</t>
  </si>
  <si>
    <t>W03: (450mm H x 460mm W) Powder coated Aluminum Frame Sliding Window_x000D_
- Mfr.: Bradnams Or Similar</t>
  </si>
  <si>
    <t>W04: (450mm H x 460mm W) Powder coated Aluminum Frame Sliding Window_x000D_
- Mfr.: Bradnams Or Similar</t>
  </si>
  <si>
    <t>W06:  (600mm H x 2110mm W) Powder coated Aluminum Frame Sliding Window_x000D_
- Mfr.: G James Or Similar</t>
  </si>
  <si>
    <t>W07:  (1300mm H x 2900mm W) Powder coated Aluminum Frame Louvre Window_x000D_
- Mfr.: Bradnams Or Similar</t>
  </si>
  <si>
    <t>W12: (1300mm H x 1800mm W) Powder coated Aluminum Frame Louvre Window_x000D_
- Mfr.: Bradnams Or Similar</t>
  </si>
  <si>
    <t>W13:  (1300mm H x 3200mm W) Powder coated Aluminum Frame Louvre Window_x000D_
- Mfr.: Bradnams Or Similar</t>
  </si>
  <si>
    <t>W14: (600mm H x 2110mm W) Powder coated Aluminum Frame Sliding Window_x000D_
- Mfr.: G James Or Similar w/ Ventilation Panel Located In Sliding Portion Of Window</t>
  </si>
  <si>
    <t>W15: (1200mm H x 1520 mm W) Powder coated Aluminum Frame Fixed Window (2 Panels Separated By Vertical Mullion)_x000D_
- Mfr.: G James Or Similar</t>
  </si>
  <si>
    <t>W4: (1200mmW x 900mmH) Aluminum Framed Glass Blade Louvre, 2 Bays 
- 152mm Blade</t>
  </si>
  <si>
    <t>W5: (1800mmW x 1760mmH) Aluminum Framed Glass Blade Louvre, 2 Bays
- 152mm Blade</t>
  </si>
  <si>
    <t>W6: (2400mmW x 1760mmH) Aluminum Framed Glass Blade Louvre, 3 Bays
- 152mm Blade</t>
  </si>
  <si>
    <t>W7: (2400mmW x 420mmH) Aluminum Framed Glass Blade Louvre, 3 Bays, 
- 152mm Blade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</si>
</sst>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2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4" fillId="0" borderId="16" xfId="4" applyNumberFormat="1">
      <alignment horizontal="left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Doors and Windows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22044</c:v>
                </c:pt>
                <c:pt idx="1">
                  <c:v>90775.174999999988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818712</xdr:colOff>
      <xdr:row>0</xdr:row>
      <xdr:rowOff>46404</xdr:rowOff>
    </xdr:from>
    <xdr:to>
      <xdr:col>3</xdr:col>
      <xdr:colOff>1223271</xdr:colOff>
      <xdr:row>8</xdr:row>
      <xdr:rowOff>46414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EF13E69-7720-4954-AC00-8761581603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6046479" y="46404"/>
          <a:ext cx="1742452" cy="14377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2</xdr:col>
      <xdr:colOff>0</xdr:colOff>
      <xdr:row>33</xdr:row>
      <xdr:rowOff>0</xdr:rowOff>
    </xdr:from>
    <xdr:to>
      <xdr:col>2</xdr:col>
      <xdr:colOff>3345717</xdr:colOff>
      <xdr:row>35</xdr:row>
      <xdr:rowOff>174048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FEB8274-58A9-4F41-BAFD-D9A82C4537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514929" y="11339286"/>
          <a:ext cx="3345717" cy="1416833"/>
        </a:xfrm>
        <a:prstGeom prst="rect">
          <a:avLst/>
        </a:prstGeom>
      </xdr:spPr>
    </xdr:pic>
    <xdr:clientData/>
  </xdr:twoCellAnchor>
  <xdr:twoCellAnchor editAs="oneCell">
    <xdr:from>
      <xdr:col>12</xdr:col>
      <xdr:colOff>1319267</xdr:colOff>
      <xdr:row>1</xdr:row>
      <xdr:rowOff>81382</xdr:rowOff>
    </xdr:from>
    <xdr:to>
      <xdr:col>12</xdr:col>
      <xdr:colOff>3580087</xdr:colOff>
      <xdr:row>8</xdr:row>
      <xdr:rowOff>119358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39448FE-B7A9-4A7F-8685-4DA90FDC72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298448" y="81382"/>
          <a:ext cx="2260820" cy="1422933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view="pageBreakPreview" topLeftCell="C1" zoomScale="159" zoomScaleNormal="100" zoomScaleSheetLayoutView="100" workbookViewId="0">
      <pane ySplit="10" topLeftCell="A11" activePane="bottomLeft" state="frozen"/>
      <selection activeCell="N7" sqref="N7"/>
      <selection pane="bottomLeft" activeCell="D2" sqref="D2"/>
    </sheetView>
  </sheetViews>
  <sheetFormatPr defaultColWidth="9" defaultRowHeight="14" x14ac:dyDescent="0.3"/>
  <cols>
    <col min="1" max="1" width="23.6640625" style="27" customWidth="1"/>
    <col min="2" max="2" width="44.9140625" style="27" customWidth="1"/>
    <col min="3" max="4" width="17.58203125" style="31" customWidth="1"/>
    <col min="5" max="5" width="9" style="27"/>
    <col min="6" max="7" width="14.4140625" style="27" customWidth="1"/>
    <col min="8" max="10" width="9" style="27"/>
    <col min="11" max="12" width="15.58203125" style="27" customWidth="1"/>
    <col min="13" max="16384" width="9" style="27"/>
  </cols>
  <sheetData>
    <row r="1" spans="1:5" x14ac:dyDescent="0.3">
      <c r="A1" s="36"/>
      <c r="B1" s="32"/>
      <c r="C1" s="48"/>
      <c r="D1" s="37"/>
    </row>
    <row r="2" spans="1:5" x14ac:dyDescent="0.3">
      <c r="A2" s="18" t="s">
        <v>20</v>
      </c>
      <c r="B2" s="41"/>
      <c r="C2" s="49"/>
      <c r="D2" s="9"/>
    </row>
    <row r="3" spans="1:5" x14ac:dyDescent="0.3">
      <c r="A3" s="18"/>
      <c r="B3" s="17"/>
      <c r="C3" s="49"/>
      <c r="D3" s="9"/>
    </row>
    <row r="4" spans="1:5" x14ac:dyDescent="0.3">
      <c r="A4" s="18" t="s">
        <v>15</v>
      </c>
      <c r="B4" s="41"/>
      <c r="C4" s="49"/>
      <c r="D4" s="9"/>
    </row>
    <row r="5" spans="1:5" x14ac:dyDescent="0.3">
      <c r="A5" s="18"/>
      <c r="B5" s="17"/>
      <c r="C5" s="49"/>
      <c r="D5" s="9"/>
    </row>
    <row r="6" spans="1:5" x14ac:dyDescent="0.3">
      <c r="A6" s="18" t="s">
        <v>14</v>
      </c>
      <c r="B6" s="17">
        <v>2</v>
      </c>
      <c r="C6" s="49"/>
      <c r="D6" s="9"/>
    </row>
    <row r="7" spans="1:5" x14ac:dyDescent="0.3">
      <c r="A7" s="18"/>
      <c r="B7" s="51"/>
      <c r="C7" s="49"/>
      <c r="D7" s="9"/>
    </row>
    <row r="8" spans="1:5" x14ac:dyDescent="0.3">
      <c r="A8" s="18" t="s">
        <v>27</v>
      </c>
      <c r="B8" s="17">
        <v>3595</v>
      </c>
      <c r="C8" s="49"/>
      <c r="D8" s="9"/>
    </row>
    <row r="9" spans="1:5" ht="14.5" thickBot="1" x14ac:dyDescent="0.35">
      <c r="A9" s="18"/>
      <c r="B9" s="38"/>
      <c r="C9" s="50"/>
      <c r="D9" s="39"/>
    </row>
    <row r="10" spans="1:5" s="28" customFormat="1" ht="28.5" thickBot="1" x14ac:dyDescent="0.35">
      <c r="A10" s="66" t="s">
        <v>6</v>
      </c>
      <c r="B10" s="67" t="s">
        <v>0</v>
      </c>
      <c r="C10" s="67" t="s">
        <v>7</v>
      </c>
      <c r="D10" s="68" t="s">
        <v>28</v>
      </c>
      <c r="E10" s="69"/>
    </row>
    <row r="11" spans="1:5" x14ac:dyDescent="0.3">
      <c r="A11" s="54">
        <v>1000</v>
      </c>
      <c r="B11" s="55" t="s">
        <v>35</v>
      </c>
      <c r="C11" s="56">
        <f>'MATERIAL TAKE-OFF'!L13</f>
        <v>22044</v>
      </c>
      <c r="D11" s="57">
        <f>C11/$B$8</f>
        <v>6.1318497913769123</v>
      </c>
    </row>
    <row r="12" spans="1:5" x14ac:dyDescent="0.3">
      <c r="A12" s="40">
        <v>11000</v>
      </c>
      <c r="B12" s="35" t="s">
        <v>45</v>
      </c>
      <c r="C12" s="47">
        <f>'MATERIAL TAKE-OFF'!L46</f>
        <v>90775.174999999988</v>
      </c>
      <c r="D12" s="58">
        <f t="shared" ref="D12" si="0">C12/$B$8</f>
        <v>25.250396383866477</v>
      </c>
    </row>
    <row r="13" spans="1:5" s="29" customFormat="1" ht="14.5" thickBot="1" x14ac:dyDescent="0.35">
      <c r="A13" s="131" t="s">
        <v>40</v>
      </c>
      <c r="B13" s="131"/>
      <c r="C13" s="70">
        <f>SUM(C11:C12)</f>
        <v>112819.17499999999</v>
      </c>
      <c r="D13" s="70">
        <f>SUM(D11:D12)</f>
        <v>31.382246175243388</v>
      </c>
    </row>
    <row r="14" spans="1:5" ht="14.5" thickBot="1" x14ac:dyDescent="0.35">
      <c r="A14" s="132"/>
      <c r="B14" s="132"/>
      <c r="C14" s="132"/>
      <c r="D14" s="132"/>
    </row>
    <row r="15" spans="1:5" s="30" customFormat="1" x14ac:dyDescent="0.3">
      <c r="A15" s="72" t="s">
        <v>41</v>
      </c>
      <c r="B15" s="73">
        <v>0.15</v>
      </c>
      <c r="C15" s="74">
        <f>$C$13*B15</f>
        <v>16922.876249999998</v>
      </c>
      <c r="D15" s="129">
        <f>$D$13*B15</f>
        <v>4.7073369262865077</v>
      </c>
    </row>
    <row r="16" spans="1:5" s="30" customFormat="1" x14ac:dyDescent="0.3">
      <c r="A16" s="126" t="s">
        <v>42</v>
      </c>
      <c r="B16" s="127"/>
      <c r="C16" s="128">
        <f>C15+C13</f>
        <v>129742.05124999999</v>
      </c>
      <c r="D16" s="128">
        <f>$D$13*B16</f>
        <v>0</v>
      </c>
    </row>
    <row r="17" spans="1:4" s="30" customFormat="1" ht="14.5" thickBot="1" x14ac:dyDescent="0.35">
      <c r="A17" s="72" t="s">
        <v>43</v>
      </c>
      <c r="B17" s="73">
        <v>0.1</v>
      </c>
      <c r="C17" s="74">
        <f>C16*B17</f>
        <v>12974.205125</v>
      </c>
      <c r="D17" s="74">
        <f>$D$13*B17</f>
        <v>3.1382246175243389</v>
      </c>
    </row>
    <row r="18" spans="1:4" s="28" customFormat="1" ht="14.5" thickBot="1" x14ac:dyDescent="0.35">
      <c r="A18" s="133" t="s">
        <v>44</v>
      </c>
      <c r="B18" s="134"/>
      <c r="C18" s="71">
        <f>SUM(C16:C17)</f>
        <v>142716.256375</v>
      </c>
      <c r="D18" s="71">
        <f>SUM(D13:D17)</f>
        <v>39.227807719054233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66"/>
  <sheetViews>
    <sheetView showGridLines="0" tabSelected="1" view="pageBreakPreview" topLeftCell="I2" zoomScale="116" zoomScaleNormal="70" zoomScaleSheetLayoutView="70" workbookViewId="0">
      <pane ySplit="9" topLeftCell="A11" activePane="bottomLeft" state="frozen"/>
      <selection activeCell="N7" sqref="N7"/>
      <selection pane="bottomLeft" activeCell="N5" sqref="N5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5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11</v>
      </c>
      <c r="B3" s="17">
        <f>SUMMARY!B2</f>
        <v>0</v>
      </c>
      <c r="C3" s="3"/>
      <c r="D3" s="86"/>
      <c r="E3" s="3"/>
      <c r="G3" s="137"/>
      <c r="H3" s="137"/>
      <c r="I3" s="137"/>
      <c r="J3" s="137"/>
      <c r="L3" s="3"/>
      <c r="M3" s="8"/>
    </row>
    <row r="4" spans="1:13" ht="18.649999999999999" customHeight="1" x14ac:dyDescent="0.3">
      <c r="A4" s="16"/>
      <c r="B4" s="17"/>
      <c r="C4" s="3"/>
      <c r="D4" s="86"/>
      <c r="E4" s="3"/>
      <c r="G4" s="139"/>
      <c r="H4" s="139"/>
      <c r="I4" s="138"/>
      <c r="J4" s="139"/>
      <c r="L4" s="3"/>
      <c r="M4" s="8"/>
    </row>
    <row r="5" spans="1:13" ht="15" customHeight="1" x14ac:dyDescent="0.3">
      <c r="A5" s="16" t="s">
        <v>15</v>
      </c>
      <c r="B5" s="17">
        <f>SUMMARY!B4</f>
        <v>0</v>
      </c>
      <c r="C5" s="3"/>
      <c r="D5" s="86"/>
      <c r="E5" s="3"/>
      <c r="G5" s="139"/>
      <c r="H5" s="139"/>
      <c r="I5" s="141"/>
      <c r="J5" s="139"/>
      <c r="L5" s="3"/>
      <c r="M5" s="8"/>
    </row>
    <row r="6" spans="1:13" ht="15" customHeight="1" x14ac:dyDescent="0.3">
      <c r="A6" s="16"/>
      <c r="B6" s="17"/>
      <c r="C6" s="3"/>
      <c r="D6" s="86"/>
      <c r="E6" s="3"/>
      <c r="G6" s="139"/>
      <c r="H6" s="139"/>
      <c r="I6" s="141"/>
      <c r="J6" s="139"/>
      <c r="L6" s="3"/>
      <c r="M6" s="8"/>
    </row>
    <row r="7" spans="1:13" ht="15" customHeight="1" x14ac:dyDescent="0.3">
      <c r="A7" s="16" t="s">
        <v>9</v>
      </c>
      <c r="B7" s="87" t="s">
        <v>63</v>
      </c>
      <c r="C7" s="3"/>
      <c r="D7" s="86"/>
      <c r="E7" s="3"/>
      <c r="G7" s="139"/>
      <c r="H7" s="139"/>
      <c r="I7" s="141"/>
      <c r="J7" s="139"/>
      <c r="L7" s="3"/>
      <c r="M7" s="8"/>
    </row>
    <row r="8" spans="1:13" ht="15" customHeight="1" x14ac:dyDescent="0.3">
      <c r="A8" s="16"/>
      <c r="B8" s="17"/>
      <c r="C8" s="3"/>
      <c r="D8" s="86"/>
      <c r="E8" s="3"/>
      <c r="G8" s="139"/>
      <c r="H8" s="139"/>
      <c r="I8" s="138"/>
      <c r="J8" s="139"/>
      <c r="L8" s="3"/>
      <c r="M8" s="8"/>
    </row>
    <row r="9" spans="1:13" ht="15" customHeight="1" x14ac:dyDescent="0.3">
      <c r="A9" s="97" t="s">
        <v>8</v>
      </c>
      <c r="B9" s="88">
        <f ca="1">TODAY()</f>
        <v>46014</v>
      </c>
      <c r="C9" s="89"/>
      <c r="D9" s="90"/>
      <c r="E9" s="89"/>
      <c r="F9" s="91"/>
      <c r="G9" s="91"/>
      <c r="H9" s="91"/>
      <c r="I9" s="91"/>
      <c r="J9" s="91"/>
      <c r="K9" s="91"/>
      <c r="L9" s="89"/>
      <c r="M9" s="8"/>
    </row>
    <row r="10" spans="1:13" s="3" customFormat="1" ht="61.25" customHeight="1" x14ac:dyDescent="0.3">
      <c r="A10" s="80" t="s">
        <v>4</v>
      </c>
      <c r="B10" s="81" t="s">
        <v>39</v>
      </c>
      <c r="C10" s="82" t="s">
        <v>0</v>
      </c>
      <c r="D10" s="83" t="s">
        <v>1</v>
      </c>
      <c r="E10" s="82" t="s">
        <v>2</v>
      </c>
      <c r="F10" s="84" t="s">
        <v>38</v>
      </c>
      <c r="G10" s="81" t="s">
        <v>16</v>
      </c>
      <c r="H10" s="81" t="s">
        <v>12</v>
      </c>
      <c r="I10" s="81" t="s">
        <v>17</v>
      </c>
      <c r="J10" s="81" t="s">
        <v>13</v>
      </c>
      <c r="K10" s="81" t="s">
        <v>18</v>
      </c>
      <c r="L10" s="92" t="s">
        <v>5</v>
      </c>
      <c r="M10" s="61" t="s">
        <v>47</v>
      </c>
    </row>
    <row r="11" spans="1:13" s="3" customFormat="1" ht="18" customHeight="1" x14ac:dyDescent="0.3">
      <c r="A11" s="60"/>
      <c r="B11" s="135" t="s">
        <v>34</v>
      </c>
      <c r="C11" s="135"/>
      <c r="D11" s="135"/>
      <c r="E11" s="135"/>
      <c r="F11" s="135"/>
      <c r="G11" s="135"/>
      <c r="H11" s="135"/>
      <c r="I11" s="135"/>
      <c r="J11" s="135"/>
      <c r="K11" s="135"/>
      <c r="L11" s="93"/>
      <c r="M11" s="98"/>
    </row>
    <row r="12" spans="1:13" ht="18" customHeight="1" x14ac:dyDescent="0.3">
      <c r="A12" s="99">
        <v>1</v>
      </c>
      <c r="B12" s="19"/>
      <c r="C12" s="20" t="s">
        <v>35</v>
      </c>
      <c r="D12" s="19">
        <v>1</v>
      </c>
      <c r="E12" s="19" t="s">
        <v>3</v>
      </c>
      <c r="F12" s="53">
        <v>7849</v>
      </c>
      <c r="G12" s="53">
        <f>D12*F12</f>
        <v>7849</v>
      </c>
      <c r="H12" s="53">
        <v>14195</v>
      </c>
      <c r="I12" s="53">
        <f>D12*H12</f>
        <v>14195</v>
      </c>
      <c r="J12" s="53">
        <v>0</v>
      </c>
      <c r="K12" s="53">
        <f>D12*J12</f>
        <v>0</v>
      </c>
      <c r="L12" s="94">
        <f>IF(D12="","",(G12+I12+K12))</f>
        <v>22044</v>
      </c>
      <c r="M12" s="100"/>
    </row>
    <row r="13" spans="1:13" s="3" customFormat="1" ht="18" customHeight="1" x14ac:dyDescent="0.3">
      <c r="A13" s="63" t="str">
        <f>IF(E13=0,"",1+MAX(A12:A12))</f>
        <v/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 t="s">
        <v>10</v>
      </c>
      <c r="L13" s="76">
        <f>SUM(L11:L12)</f>
        <v>22044</v>
      </c>
      <c r="M13" s="104"/>
    </row>
    <row r="14" spans="1:13" ht="18" customHeight="1" x14ac:dyDescent="0.3">
      <c r="A14" s="44" t="str">
        <f>IF(E14=0,"",1+MAX(A13:A13))</f>
        <v/>
      </c>
      <c r="B14" s="85"/>
      <c r="C14" s="105"/>
      <c r="D14" s="106"/>
      <c r="E14" s="105"/>
      <c r="F14" s="107"/>
      <c r="G14" s="77"/>
      <c r="H14" s="77"/>
      <c r="I14" s="77"/>
      <c r="J14" s="77"/>
      <c r="K14" s="77"/>
      <c r="L14" s="77"/>
      <c r="M14" s="108"/>
    </row>
    <row r="15" spans="1:13" s="3" customFormat="1" ht="18" customHeight="1" x14ac:dyDescent="0.3">
      <c r="A15" s="109" t="str">
        <f>IF(E15=0,"",1+MAX(#REF!))</f>
        <v/>
      </c>
      <c r="B15" s="136" t="s">
        <v>36</v>
      </c>
      <c r="C15" s="136"/>
      <c r="D15" s="136"/>
      <c r="E15" s="136"/>
      <c r="F15" s="136"/>
      <c r="G15" s="136"/>
      <c r="H15" s="136"/>
      <c r="I15" s="136"/>
      <c r="J15" s="136"/>
      <c r="K15" s="136"/>
      <c r="L15" s="95"/>
      <c r="M15" s="98"/>
    </row>
    <row r="16" spans="1:13" s="3" customFormat="1" x14ac:dyDescent="0.3">
      <c r="A16" s="110" t="str">
        <f>IF(E16=0,"",1+MAX(A12:A14))</f>
        <v/>
      </c>
      <c r="B16" s="22"/>
      <c r="C16" s="46" t="s">
        <v>30</v>
      </c>
      <c r="D16" s="21"/>
      <c r="E16" s="21"/>
      <c r="F16" s="52"/>
      <c r="G16" s="53"/>
      <c r="H16" s="53"/>
      <c r="I16" s="53"/>
      <c r="J16" s="53"/>
      <c r="K16" s="53"/>
      <c r="L16" s="94"/>
      <c r="M16" s="100"/>
    </row>
    <row r="17" spans="1:13" ht="28" x14ac:dyDescent="0.3">
      <c r="A17" s="110">
        <f>IF(E17=0,"",1+MAX(A12:A16))</f>
        <v>2</v>
      </c>
      <c r="B17" s="22"/>
      <c r="C17" s="34" t="s">
        <v>51</v>
      </c>
      <c r="D17" s="21">
        <v>1</v>
      </c>
      <c r="E17" s="21" t="s">
        <v>29</v>
      </c>
      <c r="F17" s="53">
        <v>346.42500000000001</v>
      </c>
      <c r="G17" s="53">
        <f t="shared" ref="G17:G21" si="0">D17*F17</f>
        <v>346.42500000000001</v>
      </c>
      <c r="H17" s="53">
        <v>745</v>
      </c>
      <c r="I17" s="53">
        <f t="shared" ref="I17:I21" si="1">D17*H17</f>
        <v>745</v>
      </c>
      <c r="J17" s="53">
        <v>0</v>
      </c>
      <c r="K17" s="53">
        <f t="shared" ref="K17:K21" si="2">D17*J17</f>
        <v>0</v>
      </c>
      <c r="L17" s="94">
        <f t="shared" ref="L17:L21" si="3">IF(D17="","",(G17+I17+K17))</f>
        <v>1091.425</v>
      </c>
      <c r="M17" s="100"/>
    </row>
    <row r="18" spans="1:13" ht="28" x14ac:dyDescent="0.3">
      <c r="A18" s="110">
        <f>IF(E18=0,"",1+MAX(A15:A17))</f>
        <v>3</v>
      </c>
      <c r="B18" s="22"/>
      <c r="C18" s="34" t="s">
        <v>52</v>
      </c>
      <c r="D18" s="21">
        <v>1</v>
      </c>
      <c r="E18" s="21" t="s">
        <v>29</v>
      </c>
      <c r="F18" s="53">
        <v>355.72500000000002</v>
      </c>
      <c r="G18" s="53">
        <f t="shared" si="0"/>
        <v>355.72500000000002</v>
      </c>
      <c r="H18" s="53">
        <v>765</v>
      </c>
      <c r="I18" s="53">
        <f t="shared" si="1"/>
        <v>765</v>
      </c>
      <c r="J18" s="53">
        <v>0</v>
      </c>
      <c r="K18" s="53">
        <f t="shared" si="2"/>
        <v>0</v>
      </c>
      <c r="L18" s="94">
        <f t="shared" si="3"/>
        <v>1120.7249999999999</v>
      </c>
      <c r="M18" s="100"/>
    </row>
    <row r="19" spans="1:13" ht="28" x14ac:dyDescent="0.3">
      <c r="A19" s="110">
        <f>IF(E19=0,"",1+MAX(A15:A18))</f>
        <v>4</v>
      </c>
      <c r="B19" s="22"/>
      <c r="C19" s="34" t="s">
        <v>53</v>
      </c>
      <c r="D19" s="21">
        <v>7</v>
      </c>
      <c r="E19" s="21" t="s">
        <v>29</v>
      </c>
      <c r="F19" s="53">
        <v>383.625</v>
      </c>
      <c r="G19" s="53">
        <f t="shared" si="0"/>
        <v>2685.375</v>
      </c>
      <c r="H19" s="53">
        <v>825</v>
      </c>
      <c r="I19" s="53">
        <f t="shared" si="1"/>
        <v>5775</v>
      </c>
      <c r="J19" s="53">
        <v>0</v>
      </c>
      <c r="K19" s="53">
        <f t="shared" si="2"/>
        <v>0</v>
      </c>
      <c r="L19" s="94">
        <f t="shared" si="3"/>
        <v>8460.375</v>
      </c>
      <c r="M19" s="100"/>
    </row>
    <row r="20" spans="1:13" ht="28" x14ac:dyDescent="0.3">
      <c r="A20" s="110">
        <f>IF(E20=0,"",1+MAX(A15:A19))</f>
        <v>5</v>
      </c>
      <c r="B20" s="22"/>
      <c r="C20" s="34" t="s">
        <v>54</v>
      </c>
      <c r="D20" s="21">
        <v>1</v>
      </c>
      <c r="E20" s="21" t="s">
        <v>29</v>
      </c>
      <c r="F20" s="53">
        <v>534.75</v>
      </c>
      <c r="G20" s="53">
        <f t="shared" si="0"/>
        <v>534.75</v>
      </c>
      <c r="H20" s="53">
        <v>1150</v>
      </c>
      <c r="I20" s="53">
        <f t="shared" si="1"/>
        <v>1150</v>
      </c>
      <c r="J20" s="53">
        <v>0</v>
      </c>
      <c r="K20" s="53">
        <f t="shared" si="2"/>
        <v>0</v>
      </c>
      <c r="L20" s="94">
        <f t="shared" si="3"/>
        <v>1684.75</v>
      </c>
      <c r="M20" s="100"/>
    </row>
    <row r="21" spans="1:13" ht="28" x14ac:dyDescent="0.3">
      <c r="A21" s="110">
        <f>IF(E21=0,"",1+MAX(A15:A20))</f>
        <v>6</v>
      </c>
      <c r="B21" s="22"/>
      <c r="C21" s="34" t="s">
        <v>55</v>
      </c>
      <c r="D21" s="21">
        <v>4</v>
      </c>
      <c r="E21" s="21" t="s">
        <v>29</v>
      </c>
      <c r="F21" s="53">
        <v>813.75</v>
      </c>
      <c r="G21" s="53">
        <f t="shared" si="0"/>
        <v>3255</v>
      </c>
      <c r="H21" s="53">
        <v>1750</v>
      </c>
      <c r="I21" s="53">
        <f t="shared" si="1"/>
        <v>7000</v>
      </c>
      <c r="J21" s="53">
        <v>0</v>
      </c>
      <c r="K21" s="53">
        <f t="shared" si="2"/>
        <v>0</v>
      </c>
      <c r="L21" s="94">
        <f t="shared" si="3"/>
        <v>10255</v>
      </c>
      <c r="M21" s="100"/>
    </row>
    <row r="22" spans="1:13" ht="28" x14ac:dyDescent="0.3">
      <c r="A22" s="110">
        <f>IF(E22=0,"",1+MAX(A15:A21))</f>
        <v>7</v>
      </c>
      <c r="B22" s="22"/>
      <c r="C22" s="34" t="s">
        <v>56</v>
      </c>
      <c r="D22" s="21">
        <v>1</v>
      </c>
      <c r="E22" s="21" t="s">
        <v>29</v>
      </c>
      <c r="F22" s="53">
        <v>674.25</v>
      </c>
      <c r="G22" s="53">
        <f t="shared" ref="G22:G25" si="4">D22*F22</f>
        <v>674.25</v>
      </c>
      <c r="H22" s="53">
        <v>1450</v>
      </c>
      <c r="I22" s="53">
        <f t="shared" ref="I22:I25" si="5">D22*H22</f>
        <v>1450</v>
      </c>
      <c r="J22" s="53">
        <v>0</v>
      </c>
      <c r="K22" s="53">
        <f t="shared" ref="K22:K25" si="6">D22*J22</f>
        <v>0</v>
      </c>
      <c r="L22" s="94">
        <f t="shared" ref="L22:L25" si="7">IF(D22="","",(G22+I22+K22))</f>
        <v>2124.25</v>
      </c>
      <c r="M22" s="100"/>
    </row>
    <row r="23" spans="1:13" ht="28" x14ac:dyDescent="0.3">
      <c r="A23" s="110">
        <f>IF(E23=0,"",1+MAX(A15:A22))</f>
        <v>8</v>
      </c>
      <c r="B23" s="22"/>
      <c r="C23" s="34" t="s">
        <v>57</v>
      </c>
      <c r="D23" s="21">
        <v>1</v>
      </c>
      <c r="E23" s="21" t="s">
        <v>29</v>
      </c>
      <c r="F23" s="53">
        <v>767.25</v>
      </c>
      <c r="G23" s="53">
        <f t="shared" si="4"/>
        <v>767.25</v>
      </c>
      <c r="H23" s="53">
        <v>1650</v>
      </c>
      <c r="I23" s="53">
        <f t="shared" si="5"/>
        <v>1650</v>
      </c>
      <c r="J23" s="53">
        <v>0</v>
      </c>
      <c r="K23" s="53">
        <f t="shared" si="6"/>
        <v>0</v>
      </c>
      <c r="L23" s="94">
        <f t="shared" si="7"/>
        <v>2417.25</v>
      </c>
      <c r="M23" s="100"/>
    </row>
    <row r="24" spans="1:13" ht="28" x14ac:dyDescent="0.3">
      <c r="A24" s="110">
        <f>IF(E24=0,"",1+MAX(A15:A23))</f>
        <v>9</v>
      </c>
      <c r="B24" s="22"/>
      <c r="C24" s="34" t="s">
        <v>58</v>
      </c>
      <c r="D24" s="21">
        <v>1</v>
      </c>
      <c r="E24" s="21" t="s">
        <v>29</v>
      </c>
      <c r="F24" s="53">
        <v>999.75</v>
      </c>
      <c r="G24" s="53">
        <f t="shared" si="4"/>
        <v>999.75</v>
      </c>
      <c r="H24" s="53">
        <v>2150</v>
      </c>
      <c r="I24" s="53">
        <f t="shared" si="5"/>
        <v>2150</v>
      </c>
      <c r="J24" s="53">
        <v>0</v>
      </c>
      <c r="K24" s="53">
        <f t="shared" si="6"/>
        <v>0</v>
      </c>
      <c r="L24" s="94">
        <f t="shared" si="7"/>
        <v>3149.75</v>
      </c>
      <c r="M24" s="100"/>
    </row>
    <row r="25" spans="1:13" ht="73" x14ac:dyDescent="0.3">
      <c r="A25" s="110">
        <f>IF(E25=0,"",1+MAX(A15:A24))</f>
        <v>10</v>
      </c>
      <c r="B25" s="22"/>
      <c r="C25" s="34" t="s">
        <v>59</v>
      </c>
      <c r="D25" s="21">
        <v>1</v>
      </c>
      <c r="E25" s="21" t="s">
        <v>29</v>
      </c>
      <c r="F25" s="53">
        <v>1604.25</v>
      </c>
      <c r="G25" s="53">
        <f t="shared" si="4"/>
        <v>1604.25</v>
      </c>
      <c r="H25" s="53">
        <v>3450</v>
      </c>
      <c r="I25" s="53">
        <f t="shared" si="5"/>
        <v>3450</v>
      </c>
      <c r="J25" s="53">
        <v>0</v>
      </c>
      <c r="K25" s="53">
        <f t="shared" si="6"/>
        <v>0</v>
      </c>
      <c r="L25" s="94">
        <f t="shared" si="7"/>
        <v>5054.25</v>
      </c>
      <c r="M25" s="100"/>
    </row>
    <row r="26" spans="1:13" s="3" customFormat="1" x14ac:dyDescent="0.3">
      <c r="A26" s="110" t="str">
        <f>IF(E26=0,"",1+MAX(A15:A25))</f>
        <v/>
      </c>
      <c r="B26" s="22"/>
      <c r="C26" s="46" t="s">
        <v>31</v>
      </c>
      <c r="D26" s="21"/>
      <c r="E26" s="21"/>
      <c r="F26" s="53"/>
      <c r="G26" s="53"/>
      <c r="H26" s="53"/>
      <c r="I26" s="53"/>
      <c r="J26" s="53"/>
      <c r="K26" s="53"/>
      <c r="L26" s="94"/>
      <c r="M26" s="100"/>
    </row>
    <row r="27" spans="1:13" ht="42" x14ac:dyDescent="0.3">
      <c r="A27" s="110">
        <f>IF(E27=0,"",1+MAX(A15:A26))</f>
        <v>11</v>
      </c>
      <c r="B27" s="22"/>
      <c r="C27" s="34" t="s">
        <v>64</v>
      </c>
      <c r="D27" s="21">
        <v>1</v>
      </c>
      <c r="E27" s="21" t="s">
        <v>29</v>
      </c>
      <c r="F27" s="53">
        <v>240</v>
      </c>
      <c r="G27" s="53">
        <f t="shared" ref="G27:G30" si="8">D27*F27</f>
        <v>240</v>
      </c>
      <c r="H27" s="53">
        <v>1120</v>
      </c>
      <c r="I27" s="53">
        <f t="shared" ref="I27:I30" si="9">D27*H27</f>
        <v>1120</v>
      </c>
      <c r="J27" s="53">
        <v>0</v>
      </c>
      <c r="K27" s="53">
        <f t="shared" ref="K27:K30" si="10">D27*J27</f>
        <v>0</v>
      </c>
      <c r="L27" s="94">
        <f t="shared" ref="L27:L30" si="11">IF(D27="","",(G27+I27+K27))</f>
        <v>1360</v>
      </c>
      <c r="M27" s="100"/>
    </row>
    <row r="28" spans="1:13" ht="42" x14ac:dyDescent="0.3">
      <c r="A28" s="110">
        <f>IF(E28=0,"",1+MAX(A15:A27))</f>
        <v>12</v>
      </c>
      <c r="B28" s="22"/>
      <c r="C28" s="34" t="s">
        <v>65</v>
      </c>
      <c r="D28" s="21">
        <v>1</v>
      </c>
      <c r="E28" s="21" t="s">
        <v>29</v>
      </c>
      <c r="F28" s="53">
        <v>160</v>
      </c>
      <c r="G28" s="53">
        <f t="shared" si="8"/>
        <v>160</v>
      </c>
      <c r="H28" s="53">
        <v>650</v>
      </c>
      <c r="I28" s="53">
        <f t="shared" si="9"/>
        <v>650</v>
      </c>
      <c r="J28" s="53">
        <v>0</v>
      </c>
      <c r="K28" s="53">
        <f t="shared" si="10"/>
        <v>0</v>
      </c>
      <c r="L28" s="94">
        <f t="shared" si="11"/>
        <v>810</v>
      </c>
      <c r="M28" s="100"/>
    </row>
    <row r="29" spans="1:13" ht="42" x14ac:dyDescent="0.3">
      <c r="A29" s="110">
        <f>IF(E29=0,"",1+MAX(A15:A28))</f>
        <v>13</v>
      </c>
      <c r="B29" s="22"/>
      <c r="C29" s="34" t="s">
        <v>66</v>
      </c>
      <c r="D29" s="21">
        <v>1</v>
      </c>
      <c r="E29" s="21" t="s">
        <v>29</v>
      </c>
      <c r="F29" s="53">
        <v>150</v>
      </c>
      <c r="G29" s="53">
        <f t="shared" si="8"/>
        <v>150</v>
      </c>
      <c r="H29" s="53">
        <v>520</v>
      </c>
      <c r="I29" s="53">
        <f t="shared" si="9"/>
        <v>520</v>
      </c>
      <c r="J29" s="53">
        <v>0</v>
      </c>
      <c r="K29" s="53">
        <f t="shared" si="10"/>
        <v>0</v>
      </c>
      <c r="L29" s="94">
        <f t="shared" si="11"/>
        <v>670</v>
      </c>
      <c r="M29" s="100"/>
    </row>
    <row r="30" spans="1:13" ht="42" x14ac:dyDescent="0.3">
      <c r="A30" s="110">
        <f>IF(E30=0,"",1+MAX(A15:A29))</f>
        <v>14</v>
      </c>
      <c r="B30" s="22"/>
      <c r="C30" s="34" t="s">
        <v>67</v>
      </c>
      <c r="D30" s="21">
        <v>1</v>
      </c>
      <c r="E30" s="21" t="s">
        <v>29</v>
      </c>
      <c r="F30" s="53">
        <v>150</v>
      </c>
      <c r="G30" s="53">
        <f t="shared" si="8"/>
        <v>150</v>
      </c>
      <c r="H30" s="53">
        <v>520</v>
      </c>
      <c r="I30" s="53">
        <f t="shared" si="9"/>
        <v>520</v>
      </c>
      <c r="J30" s="53">
        <v>0</v>
      </c>
      <c r="K30" s="53">
        <f t="shared" si="10"/>
        <v>0</v>
      </c>
      <c r="L30" s="94">
        <f t="shared" si="11"/>
        <v>670</v>
      </c>
      <c r="M30" s="100"/>
    </row>
    <row r="31" spans="1:13" ht="42" x14ac:dyDescent="0.3">
      <c r="A31" s="110">
        <f>IF(E31=0,"",1+MAX(A15:A30))</f>
        <v>15</v>
      </c>
      <c r="B31" s="22"/>
      <c r="C31" s="34" t="s">
        <v>68</v>
      </c>
      <c r="D31" s="21">
        <v>1</v>
      </c>
      <c r="E31" s="21" t="s">
        <v>29</v>
      </c>
      <c r="F31" s="53">
        <v>300</v>
      </c>
      <c r="G31" s="53">
        <f t="shared" ref="G31:G34" si="12">D31*F31</f>
        <v>300</v>
      </c>
      <c r="H31" s="53">
        <v>1280</v>
      </c>
      <c r="I31" s="53">
        <f t="shared" ref="I31:I34" si="13">D31*H31</f>
        <v>1280</v>
      </c>
      <c r="J31" s="53">
        <v>0</v>
      </c>
      <c r="K31" s="53">
        <f t="shared" ref="K31:K34" si="14">D31*J31</f>
        <v>0</v>
      </c>
      <c r="L31" s="94">
        <f t="shared" ref="L31:L34" si="15">IF(D31="","",(G31+I31+K31))</f>
        <v>1580</v>
      </c>
      <c r="M31" s="100"/>
    </row>
    <row r="32" spans="1:13" ht="42" x14ac:dyDescent="0.3">
      <c r="A32" s="110">
        <f>IF(E32=0,"",1+MAX(A15:A31))</f>
        <v>16</v>
      </c>
      <c r="B32" s="22"/>
      <c r="C32" s="34" t="s">
        <v>69</v>
      </c>
      <c r="D32" s="21">
        <v>1</v>
      </c>
      <c r="E32" s="21" t="s">
        <v>29</v>
      </c>
      <c r="F32" s="53">
        <v>400</v>
      </c>
      <c r="G32" s="53">
        <f t="shared" si="12"/>
        <v>400</v>
      </c>
      <c r="H32" s="53">
        <v>2870</v>
      </c>
      <c r="I32" s="53">
        <f t="shared" si="13"/>
        <v>2870</v>
      </c>
      <c r="J32" s="53">
        <v>0</v>
      </c>
      <c r="K32" s="53">
        <f t="shared" si="14"/>
        <v>0</v>
      </c>
      <c r="L32" s="94">
        <f t="shared" si="15"/>
        <v>3270</v>
      </c>
      <c r="M32" s="100"/>
    </row>
    <row r="33" spans="1:13" ht="42" x14ac:dyDescent="0.3">
      <c r="A33" s="110">
        <f>IF(E33=0,"",1+MAX(A15:A32))</f>
        <v>17</v>
      </c>
      <c r="B33" s="22"/>
      <c r="C33" s="34" t="s">
        <v>70</v>
      </c>
      <c r="D33" s="21">
        <v>1</v>
      </c>
      <c r="E33" s="21" t="s">
        <v>29</v>
      </c>
      <c r="F33" s="53">
        <v>350</v>
      </c>
      <c r="G33" s="53">
        <f t="shared" si="12"/>
        <v>350</v>
      </c>
      <c r="H33" s="53">
        <v>1920</v>
      </c>
      <c r="I33" s="53">
        <f t="shared" si="13"/>
        <v>1920</v>
      </c>
      <c r="J33" s="53">
        <v>0</v>
      </c>
      <c r="K33" s="53">
        <f t="shared" si="14"/>
        <v>0</v>
      </c>
      <c r="L33" s="94">
        <f t="shared" si="15"/>
        <v>2270</v>
      </c>
      <c r="M33" s="100"/>
    </row>
    <row r="34" spans="1:13" ht="42" x14ac:dyDescent="0.3">
      <c r="A34" s="110">
        <f>IF(E34=0,"",1+MAX(A15:A33))</f>
        <v>18</v>
      </c>
      <c r="B34" s="22"/>
      <c r="C34" s="34" t="s">
        <v>71</v>
      </c>
      <c r="D34" s="21">
        <v>1</v>
      </c>
      <c r="E34" s="21" t="s">
        <v>29</v>
      </c>
      <c r="F34" s="53">
        <v>420</v>
      </c>
      <c r="G34" s="53">
        <f t="shared" si="12"/>
        <v>420</v>
      </c>
      <c r="H34" s="53">
        <v>3120</v>
      </c>
      <c r="I34" s="53">
        <f t="shared" si="13"/>
        <v>3120</v>
      </c>
      <c r="J34" s="53">
        <v>0</v>
      </c>
      <c r="K34" s="53">
        <f t="shared" si="14"/>
        <v>0</v>
      </c>
      <c r="L34" s="94">
        <f t="shared" si="15"/>
        <v>3540</v>
      </c>
      <c r="M34" s="100"/>
    </row>
    <row r="35" spans="1:13" ht="56" x14ac:dyDescent="0.3">
      <c r="A35" s="110">
        <f>IF(E35=0,"",1+MAX(A15:A34))</f>
        <v>19</v>
      </c>
      <c r="B35" s="22"/>
      <c r="C35" s="34" t="s">
        <v>72</v>
      </c>
      <c r="D35" s="21">
        <v>1</v>
      </c>
      <c r="E35" s="21" t="s">
        <v>29</v>
      </c>
      <c r="F35" s="53">
        <v>300</v>
      </c>
      <c r="G35" s="53">
        <f t="shared" ref="G35:G36" si="16">D35*F35</f>
        <v>300</v>
      </c>
      <c r="H35" s="53">
        <v>1480</v>
      </c>
      <c r="I35" s="53">
        <f t="shared" ref="I35:I36" si="17">D35*H35</f>
        <v>1480</v>
      </c>
      <c r="J35" s="53">
        <v>0</v>
      </c>
      <c r="K35" s="53">
        <f t="shared" ref="K35:K36" si="18">D35*J35</f>
        <v>0</v>
      </c>
      <c r="L35" s="94">
        <f t="shared" ref="L35:L36" si="19">IF(D35="","",(G35+I35+K35))</f>
        <v>1780</v>
      </c>
      <c r="M35" s="100"/>
    </row>
    <row r="36" spans="1:13" ht="56" x14ac:dyDescent="0.3">
      <c r="A36" s="110">
        <f>IF(E36=0,"",1+MAX(A15:A35))</f>
        <v>20</v>
      </c>
      <c r="B36" s="22"/>
      <c r="C36" s="34" t="s">
        <v>73</v>
      </c>
      <c r="D36" s="21">
        <v>1</v>
      </c>
      <c r="E36" s="21" t="s">
        <v>29</v>
      </c>
      <c r="F36" s="53">
        <v>350</v>
      </c>
      <c r="G36" s="53">
        <f t="shared" si="16"/>
        <v>350</v>
      </c>
      <c r="H36" s="53">
        <v>2060</v>
      </c>
      <c r="I36" s="53">
        <f t="shared" si="17"/>
        <v>2060</v>
      </c>
      <c r="J36" s="53">
        <v>0</v>
      </c>
      <c r="K36" s="53">
        <f t="shared" si="18"/>
        <v>0</v>
      </c>
      <c r="L36" s="94">
        <f t="shared" si="19"/>
        <v>2410</v>
      </c>
      <c r="M36" s="100"/>
    </row>
    <row r="37" spans="1:13" s="3" customFormat="1" x14ac:dyDescent="0.3">
      <c r="A37" s="110" t="str">
        <f>IF(E37=0,"",1+MAX(A15:A36))</f>
        <v/>
      </c>
      <c r="B37" s="22"/>
      <c r="C37" s="46" t="s">
        <v>62</v>
      </c>
      <c r="D37" s="21"/>
      <c r="E37" s="21"/>
      <c r="F37" s="53"/>
      <c r="G37" s="53"/>
      <c r="H37" s="53"/>
      <c r="I37" s="53"/>
      <c r="J37" s="53"/>
      <c r="K37" s="53"/>
      <c r="L37" s="94"/>
      <c r="M37" s="100"/>
    </row>
    <row r="38" spans="1:13" ht="42" x14ac:dyDescent="0.3">
      <c r="A38" s="110">
        <f>IF(E38=0,"",1+MAX(A15:A36))</f>
        <v>21</v>
      </c>
      <c r="B38" s="22"/>
      <c r="C38" s="34" t="s">
        <v>74</v>
      </c>
      <c r="D38" s="21">
        <v>2</v>
      </c>
      <c r="E38" s="21" t="s">
        <v>29</v>
      </c>
      <c r="F38" s="53">
        <v>292.5</v>
      </c>
      <c r="G38" s="53">
        <f t="shared" ref="G38" si="20">D38*F38</f>
        <v>585</v>
      </c>
      <c r="H38" s="53">
        <v>1500</v>
      </c>
      <c r="I38" s="53">
        <f t="shared" ref="I38" si="21">D38*H38</f>
        <v>3000</v>
      </c>
      <c r="J38" s="53">
        <v>0</v>
      </c>
      <c r="K38" s="53">
        <f>D38*J38</f>
        <v>0</v>
      </c>
      <c r="L38" s="94">
        <f>IF(D38="","",(G38+I38+K38))</f>
        <v>3585</v>
      </c>
      <c r="M38" s="100"/>
    </row>
    <row r="39" spans="1:13" ht="42" x14ac:dyDescent="0.3">
      <c r="A39" s="110">
        <f>IF(E39=0,"",1+MAX(A15:A36))</f>
        <v>21</v>
      </c>
      <c r="B39" s="22"/>
      <c r="C39" s="34" t="s">
        <v>75</v>
      </c>
      <c r="D39" s="21">
        <v>1</v>
      </c>
      <c r="E39" s="21" t="s">
        <v>29</v>
      </c>
      <c r="F39" s="53">
        <v>555.75</v>
      </c>
      <c r="G39" s="53">
        <f t="shared" ref="G39" si="22">D39*F39</f>
        <v>555.75</v>
      </c>
      <c r="H39" s="53">
        <v>4400</v>
      </c>
      <c r="I39" s="53">
        <f t="shared" ref="I39" si="23">D39*H39</f>
        <v>4400</v>
      </c>
      <c r="J39" s="53">
        <v>0</v>
      </c>
      <c r="K39" s="53">
        <f>D39*J39</f>
        <v>0</v>
      </c>
      <c r="L39" s="94">
        <f>IF(D39="","",(G39+I39+K39))</f>
        <v>4955.75</v>
      </c>
      <c r="M39" s="100"/>
    </row>
    <row r="40" spans="1:13" ht="42" x14ac:dyDescent="0.3">
      <c r="A40" s="110">
        <f>IF(E40=0,"",1+MAX(A15:A36))</f>
        <v>21</v>
      </c>
      <c r="B40" s="22"/>
      <c r="C40" s="34" t="s">
        <v>76</v>
      </c>
      <c r="D40" s="21">
        <v>3</v>
      </c>
      <c r="E40" s="21" t="s">
        <v>29</v>
      </c>
      <c r="F40" s="53">
        <v>568.75</v>
      </c>
      <c r="G40" s="53">
        <f t="shared" ref="G40" si="24">D40*F40</f>
        <v>1706.25</v>
      </c>
      <c r="H40" s="53">
        <v>5000</v>
      </c>
      <c r="I40" s="53">
        <f t="shared" ref="I40" si="25">D40*H40</f>
        <v>15000</v>
      </c>
      <c r="J40" s="53">
        <v>0</v>
      </c>
      <c r="K40" s="53">
        <f>D40*J40</f>
        <v>0</v>
      </c>
      <c r="L40" s="94">
        <f>IF(D40="","",(G40+I40+K40))</f>
        <v>16706.25</v>
      </c>
      <c r="M40" s="100"/>
    </row>
    <row r="41" spans="1:13" ht="42" x14ac:dyDescent="0.3">
      <c r="A41" s="110">
        <f>IF(E41=0,"",1+MAX(A15:A37))</f>
        <v>21</v>
      </c>
      <c r="B41" s="22"/>
      <c r="C41" s="34" t="s">
        <v>77</v>
      </c>
      <c r="D41" s="21">
        <v>1</v>
      </c>
      <c r="E41" s="21" t="s">
        <v>29</v>
      </c>
      <c r="F41" s="53">
        <v>282.75</v>
      </c>
      <c r="G41" s="53">
        <f t="shared" ref="G41:G45" si="26">D41*F41</f>
        <v>282.75</v>
      </c>
      <c r="H41" s="53">
        <v>1400</v>
      </c>
      <c r="I41" s="53">
        <f t="shared" ref="I41:I45" si="27">D41*H41</f>
        <v>1400</v>
      </c>
      <c r="J41" s="53">
        <v>0</v>
      </c>
      <c r="K41" s="53">
        <f>D41*J41</f>
        <v>0</v>
      </c>
      <c r="L41" s="94">
        <f>IF(D41="","",(G41+I41+K41))</f>
        <v>1682.75</v>
      </c>
      <c r="M41" s="100"/>
    </row>
    <row r="42" spans="1:13" s="3" customFormat="1" x14ac:dyDescent="0.3">
      <c r="A42" s="110" t="str">
        <f>IF(E42=0,"",1+MAX(A15:A41))</f>
        <v/>
      </c>
      <c r="B42" s="22"/>
      <c r="C42" s="46" t="s">
        <v>32</v>
      </c>
      <c r="D42" s="21"/>
      <c r="E42" s="21"/>
      <c r="F42" s="53"/>
      <c r="G42" s="53"/>
      <c r="H42" s="53"/>
      <c r="I42" s="53"/>
      <c r="J42" s="53"/>
      <c r="K42" s="53"/>
      <c r="L42" s="94"/>
      <c r="M42" s="100"/>
    </row>
    <row r="43" spans="1:13" ht="15.5" x14ac:dyDescent="0.3">
      <c r="A43" s="110">
        <f>IF(E43=0,"",1+MAX(A15:A42))</f>
        <v>22</v>
      </c>
      <c r="B43" s="22"/>
      <c r="C43" s="130" t="s">
        <v>61</v>
      </c>
      <c r="D43" s="21">
        <v>1</v>
      </c>
      <c r="E43" s="21" t="s">
        <v>29</v>
      </c>
      <c r="F43" s="53">
        <v>160</v>
      </c>
      <c r="G43" s="53">
        <f t="shared" si="26"/>
        <v>160</v>
      </c>
      <c r="H43" s="53">
        <v>870</v>
      </c>
      <c r="I43" s="53">
        <f t="shared" si="27"/>
        <v>870</v>
      </c>
      <c r="J43" s="53">
        <v>0</v>
      </c>
      <c r="K43" s="53">
        <f t="shared" ref="K43:K45" si="28">D43*J43</f>
        <v>0</v>
      </c>
      <c r="L43" s="94">
        <f t="shared" ref="L43:L45" si="29">IF(D43="","",(G43+I43+K43))</f>
        <v>1030</v>
      </c>
      <c r="M43" s="100"/>
    </row>
    <row r="44" spans="1:13" s="3" customFormat="1" x14ac:dyDescent="0.3">
      <c r="A44" s="110" t="str">
        <f>IF(E44=0,"",1+MAX(A15:A43))</f>
        <v/>
      </c>
      <c r="B44" s="22"/>
      <c r="C44" s="46" t="s">
        <v>33</v>
      </c>
      <c r="D44" s="21"/>
      <c r="E44" s="21"/>
      <c r="F44" s="53"/>
      <c r="G44" s="53"/>
      <c r="H44" s="53"/>
      <c r="I44" s="53"/>
      <c r="J44" s="53"/>
      <c r="K44" s="53"/>
      <c r="L44" s="94"/>
      <c r="M44" s="100"/>
    </row>
    <row r="45" spans="1:13" x14ac:dyDescent="0.3">
      <c r="A45" s="110">
        <f>IF(E45=0,"",1+MAX(A15:A44))</f>
        <v>23</v>
      </c>
      <c r="B45" s="22"/>
      <c r="C45" s="34" t="s">
        <v>60</v>
      </c>
      <c r="D45" s="21">
        <v>18</v>
      </c>
      <c r="E45" s="21" t="s">
        <v>29</v>
      </c>
      <c r="F45" s="53">
        <v>160.42500000000001</v>
      </c>
      <c r="G45" s="53">
        <f t="shared" si="26"/>
        <v>2887.65</v>
      </c>
      <c r="H45" s="53">
        <v>345</v>
      </c>
      <c r="I45" s="53">
        <f t="shared" si="27"/>
        <v>6210</v>
      </c>
      <c r="J45" s="53">
        <v>0</v>
      </c>
      <c r="K45" s="53">
        <f t="shared" si="28"/>
        <v>0</v>
      </c>
      <c r="L45" s="94">
        <f t="shared" si="29"/>
        <v>9097.65</v>
      </c>
      <c r="M45" s="100"/>
    </row>
    <row r="46" spans="1:13" s="3" customFormat="1" ht="18" customHeight="1" x14ac:dyDescent="0.3">
      <c r="A46" s="63" t="str">
        <f>IF(E46=0,"",1+MAX(#REF!))</f>
        <v/>
      </c>
      <c r="B46" s="101"/>
      <c r="C46" s="102"/>
      <c r="D46" s="103"/>
      <c r="E46" s="103"/>
      <c r="F46" s="103"/>
      <c r="G46" s="103"/>
      <c r="H46" s="103"/>
      <c r="I46" s="103"/>
      <c r="J46" s="103"/>
      <c r="K46" s="103" t="s">
        <v>10</v>
      </c>
      <c r="L46" s="76">
        <f>SUM(L15:L45)</f>
        <v>90775.174999999988</v>
      </c>
      <c r="M46" s="104"/>
    </row>
    <row r="47" spans="1:13" ht="18" customHeight="1" x14ac:dyDescent="0.3">
      <c r="A47" s="142"/>
      <c r="B47" s="143"/>
      <c r="C47" s="143"/>
      <c r="D47" s="143"/>
      <c r="E47" s="143"/>
      <c r="F47" s="143"/>
      <c r="G47" s="143"/>
      <c r="H47" s="143"/>
      <c r="I47" s="143"/>
      <c r="J47" s="85"/>
      <c r="K47" s="85"/>
      <c r="L47" s="77"/>
      <c r="M47" s="108"/>
    </row>
    <row r="48" spans="1:13" s="59" customFormat="1" ht="20.149999999999999" customHeight="1" x14ac:dyDescent="0.3">
      <c r="A48" s="146" t="s">
        <v>40</v>
      </c>
      <c r="B48" s="147"/>
      <c r="C48" s="147"/>
      <c r="D48" s="147"/>
      <c r="E48" s="147"/>
      <c r="F48" s="147"/>
      <c r="G48" s="147"/>
      <c r="H48" s="147"/>
      <c r="I48" s="147"/>
      <c r="J48" s="148"/>
      <c r="K48" s="62"/>
      <c r="L48" s="96">
        <f>SUM(L11:L47)/2</f>
        <v>112819.17499999999</v>
      </c>
      <c r="M48" s="111"/>
    </row>
    <row r="49" spans="1:13" s="59" customFormat="1" ht="20.149999999999999" customHeight="1" x14ac:dyDescent="0.3">
      <c r="A49" s="146" t="s">
        <v>41</v>
      </c>
      <c r="B49" s="147"/>
      <c r="C49" s="147"/>
      <c r="D49" s="147"/>
      <c r="E49" s="147"/>
      <c r="F49" s="147"/>
      <c r="G49" s="147"/>
      <c r="H49" s="147"/>
      <c r="I49" s="147"/>
      <c r="J49" s="148"/>
      <c r="K49" s="62">
        <v>0.15</v>
      </c>
      <c r="L49" s="96">
        <f>$L$48*K49</f>
        <v>16922.876249999998</v>
      </c>
      <c r="M49" s="111"/>
    </row>
    <row r="50" spans="1:13" s="59" customFormat="1" ht="20.149999999999999" customHeight="1" x14ac:dyDescent="0.3">
      <c r="A50" s="149" t="s">
        <v>42</v>
      </c>
      <c r="B50" s="150"/>
      <c r="C50" s="150"/>
      <c r="D50" s="150"/>
      <c r="E50" s="150"/>
      <c r="F50" s="150"/>
      <c r="G50" s="150"/>
      <c r="H50" s="150"/>
      <c r="I50" s="150"/>
      <c r="J50" s="151"/>
      <c r="K50" s="123"/>
      <c r="L50" s="124">
        <f>L48+L49</f>
        <v>129742.05124999999</v>
      </c>
      <c r="M50" s="125"/>
    </row>
    <row r="51" spans="1:13" s="59" customFormat="1" ht="20.149999999999999" customHeight="1" x14ac:dyDescent="0.3">
      <c r="A51" s="146" t="s">
        <v>43</v>
      </c>
      <c r="B51" s="147"/>
      <c r="C51" s="147"/>
      <c r="D51" s="147"/>
      <c r="E51" s="147"/>
      <c r="F51" s="147"/>
      <c r="G51" s="147"/>
      <c r="H51" s="147"/>
      <c r="I51" s="147"/>
      <c r="J51" s="148"/>
      <c r="K51" s="62">
        <v>0.1</v>
      </c>
      <c r="L51" s="96">
        <f>L50*K51</f>
        <v>12974.205125</v>
      </c>
      <c r="M51" s="111"/>
    </row>
    <row r="52" spans="1:13" s="3" customFormat="1" ht="20.149999999999999" customHeight="1" x14ac:dyDescent="0.3">
      <c r="A52" s="144" t="s">
        <v>44</v>
      </c>
      <c r="B52" s="145"/>
      <c r="C52" s="145"/>
      <c r="D52" s="145"/>
      <c r="E52" s="145"/>
      <c r="F52" s="145"/>
      <c r="G52" s="145"/>
      <c r="H52" s="145"/>
      <c r="I52" s="145"/>
      <c r="J52" s="64"/>
      <c r="K52" s="64"/>
      <c r="L52" s="121">
        <f>L50+L51</f>
        <v>142716.256375</v>
      </c>
      <c r="M52" s="65"/>
    </row>
    <row r="53" spans="1:13" ht="20.149999999999999" customHeight="1" x14ac:dyDescent="0.3">
      <c r="A53" s="43" t="s">
        <v>19</v>
      </c>
      <c r="B53" s="107"/>
      <c r="C53" s="78"/>
      <c r="D53" s="112"/>
      <c r="E53" s="78"/>
      <c r="F53" s="78"/>
      <c r="G53" s="78"/>
      <c r="H53" s="78"/>
      <c r="I53" s="78"/>
      <c r="J53" s="78"/>
      <c r="K53" s="78"/>
      <c r="L53" s="122"/>
      <c r="M53" s="23"/>
    </row>
    <row r="54" spans="1:13" ht="30" customHeight="1" x14ac:dyDescent="0.3">
      <c r="A54" s="42"/>
      <c r="B54" s="140" t="s">
        <v>37</v>
      </c>
      <c r="C54" s="140"/>
      <c r="D54" s="140"/>
      <c r="E54" s="140"/>
      <c r="F54" s="140"/>
      <c r="G54" s="140"/>
      <c r="H54" s="140"/>
      <c r="I54" s="140"/>
      <c r="J54" s="140"/>
      <c r="K54" s="140"/>
      <c r="L54" s="79"/>
      <c r="M54" s="33"/>
    </row>
    <row r="55" spans="1:13" ht="20.149999999999999" customHeight="1" x14ac:dyDescent="0.3">
      <c r="A55" s="42"/>
      <c r="B55" s="113"/>
      <c r="C55" s="114"/>
      <c r="D55" s="115"/>
      <c r="E55" s="78"/>
      <c r="F55" s="78"/>
      <c r="G55" s="78"/>
      <c r="H55" s="78"/>
      <c r="I55" s="78"/>
      <c r="J55" s="78"/>
      <c r="K55" s="78"/>
      <c r="L55" s="78"/>
      <c r="M55" s="23"/>
    </row>
    <row r="56" spans="1:13" ht="20.149999999999999" customHeight="1" x14ac:dyDescent="0.3">
      <c r="A56" s="42"/>
      <c r="C56" s="116" t="s">
        <v>21</v>
      </c>
      <c r="D56" s="7"/>
      <c r="I56" s="116" t="s">
        <v>22</v>
      </c>
      <c r="J56" s="112"/>
      <c r="K56" s="78"/>
      <c r="L56" s="78"/>
      <c r="M56" s="23"/>
    </row>
    <row r="57" spans="1:13" ht="19.75" customHeight="1" x14ac:dyDescent="0.3">
      <c r="A57" s="45"/>
      <c r="B57" s="7">
        <v>1</v>
      </c>
      <c r="C57" s="117" t="s">
        <v>23</v>
      </c>
      <c r="D57" s="7"/>
      <c r="I57" s="118" t="s">
        <v>48</v>
      </c>
      <c r="J57" s="112"/>
      <c r="K57" s="78"/>
      <c r="L57" s="79"/>
      <c r="M57" s="33"/>
    </row>
    <row r="58" spans="1:13" ht="20.149999999999999" customHeight="1" x14ac:dyDescent="0.3">
      <c r="A58" s="42"/>
      <c r="C58" s="118"/>
      <c r="D58" s="118"/>
      <c r="I58" s="118" t="s">
        <v>49</v>
      </c>
      <c r="J58" s="112"/>
      <c r="K58" s="78"/>
      <c r="L58" s="79"/>
      <c r="M58" s="33"/>
    </row>
    <row r="59" spans="1:13" ht="20.149999999999999" customHeight="1" x14ac:dyDescent="0.3">
      <c r="A59" s="42"/>
      <c r="D59" s="115"/>
      <c r="I59" s="118" t="s">
        <v>46</v>
      </c>
      <c r="J59" s="119"/>
      <c r="K59" s="78"/>
      <c r="L59" s="78"/>
      <c r="M59" s="23"/>
    </row>
    <row r="60" spans="1:13" ht="20.149999999999999" customHeight="1" x14ac:dyDescent="0.3">
      <c r="A60" s="42"/>
      <c r="C60" s="120"/>
      <c r="D60" s="115"/>
      <c r="I60" s="118" t="s">
        <v>24</v>
      </c>
      <c r="J60" s="12"/>
      <c r="K60" s="78"/>
      <c r="L60" s="78"/>
      <c r="M60" s="23"/>
    </row>
    <row r="61" spans="1:13" ht="20.149999999999999" customHeight="1" x14ac:dyDescent="0.3">
      <c r="A61" s="42"/>
      <c r="D61" s="115"/>
      <c r="I61" s="118" t="s">
        <v>50</v>
      </c>
      <c r="J61" s="12"/>
      <c r="K61" s="78"/>
      <c r="L61" s="79"/>
      <c r="M61" s="33"/>
    </row>
    <row r="62" spans="1:13" ht="20.149999999999999" customHeight="1" x14ac:dyDescent="0.3">
      <c r="A62" s="42"/>
      <c r="C62" s="114"/>
      <c r="D62" s="115"/>
      <c r="F62" s="78"/>
      <c r="G62" s="78"/>
      <c r="H62" s="78"/>
      <c r="I62" s="118" t="s">
        <v>25</v>
      </c>
      <c r="J62" s="12"/>
      <c r="K62" s="78"/>
      <c r="L62" s="79"/>
      <c r="M62" s="33"/>
    </row>
    <row r="63" spans="1:13" ht="20.149999999999999" customHeight="1" x14ac:dyDescent="0.3">
      <c r="A63" s="42"/>
      <c r="C63" s="114"/>
      <c r="D63" s="115"/>
      <c r="F63" s="78"/>
      <c r="G63" s="78"/>
      <c r="H63" s="78"/>
      <c r="I63" s="118" t="s">
        <v>26</v>
      </c>
      <c r="J63" s="12"/>
      <c r="K63" s="78"/>
      <c r="L63" s="78"/>
      <c r="M63" s="23"/>
    </row>
    <row r="64" spans="1:13" ht="20.149999999999999" customHeight="1" x14ac:dyDescent="0.3">
      <c r="A64" s="42"/>
      <c r="C64" s="114"/>
      <c r="D64" s="115"/>
      <c r="F64" s="78"/>
      <c r="G64" s="78"/>
      <c r="H64" s="78"/>
      <c r="J64" s="12"/>
      <c r="K64" s="78"/>
      <c r="L64" s="78"/>
      <c r="M64" s="23"/>
    </row>
    <row r="65" spans="1:13" ht="15.75" customHeight="1" x14ac:dyDescent="0.3">
      <c r="A65" s="42"/>
      <c r="B65" s="113"/>
      <c r="C65" s="114"/>
      <c r="D65" s="115"/>
      <c r="E65" s="78"/>
      <c r="F65" s="78"/>
      <c r="G65" s="78"/>
      <c r="H65" s="78"/>
      <c r="I65" s="78"/>
      <c r="J65" s="78"/>
      <c r="K65" s="78"/>
      <c r="L65" s="79"/>
      <c r="M65" s="33"/>
    </row>
    <row r="66" spans="1:13" ht="15.75" customHeight="1" thickBot="1" x14ac:dyDescent="0.35">
      <c r="A66" s="10"/>
      <c r="B66" s="11"/>
      <c r="C66" s="24"/>
      <c r="D66" s="25"/>
      <c r="E66" s="24"/>
      <c r="F66" s="24"/>
      <c r="G66" s="24"/>
      <c r="H66" s="24"/>
      <c r="I66" s="24"/>
      <c r="J66" s="24"/>
      <c r="K66" s="24"/>
      <c r="L66" s="78"/>
      <c r="M66" s="26"/>
    </row>
  </sheetData>
  <mergeCells count="21">
    <mergeCell ref="B54:K54"/>
    <mergeCell ref="G8:H8"/>
    <mergeCell ref="I5:J5"/>
    <mergeCell ref="I6:J6"/>
    <mergeCell ref="I8:J8"/>
    <mergeCell ref="I7:J7"/>
    <mergeCell ref="A47:I47"/>
    <mergeCell ref="A52:I52"/>
    <mergeCell ref="A48:J48"/>
    <mergeCell ref="A49:J49"/>
    <mergeCell ref="A50:J50"/>
    <mergeCell ref="A51:J51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