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673E3ECB-75A7-4995-B260-8664AF89429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TAKE-OFF'!$A$2:$M$46</definedName>
    <definedName name="_xlnm.Print_Area" localSheetId="0">SUMMARY!$A$1:$M$18</definedName>
    <definedName name="_xlnm.Print_Titles" localSheetId="1">'MATERIAL TAKE-OFF'!$1:$10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5" i="1" l="1"/>
  <c r="I25" i="1"/>
  <c r="G25" i="1"/>
  <c r="K24" i="1"/>
  <c r="I24" i="1"/>
  <c r="G24" i="1"/>
  <c r="L24" i="1" s="1"/>
  <c r="K23" i="1"/>
  <c r="I23" i="1"/>
  <c r="G23" i="1"/>
  <c r="K22" i="1"/>
  <c r="I22" i="1"/>
  <c r="G22" i="1"/>
  <c r="L22" i="1" s="1"/>
  <c r="K21" i="1"/>
  <c r="I21" i="1"/>
  <c r="G21" i="1"/>
  <c r="K20" i="1"/>
  <c r="I20" i="1"/>
  <c r="G20" i="1"/>
  <c r="K19" i="1"/>
  <c r="I19" i="1"/>
  <c r="G19" i="1"/>
  <c r="K18" i="1"/>
  <c r="I18" i="1"/>
  <c r="G18" i="1"/>
  <c r="L25" i="1" l="1"/>
  <c r="L23" i="1"/>
  <c r="L19" i="1"/>
  <c r="L20" i="1"/>
  <c r="L21" i="1"/>
  <c r="L18" i="1"/>
  <c r="K12" i="1"/>
  <c r="I12" i="1"/>
  <c r="G12" i="1"/>
  <c r="L12" i="1" l="1"/>
  <c r="L13" i="1" s="1"/>
  <c r="C11" i="3" s="1"/>
  <c r="K17" i="1"/>
  <c r="I17" i="1"/>
  <c r="G17" i="1"/>
  <c r="L17" i="1" l="1"/>
  <c r="L26" i="1" s="1"/>
  <c r="B9" i="1"/>
  <c r="A13" i="1"/>
  <c r="A14" i="1"/>
  <c r="A15" i="1"/>
  <c r="A16" i="1"/>
  <c r="A18" i="1" l="1"/>
  <c r="A19" i="1"/>
  <c r="A20" i="1" l="1"/>
  <c r="A21" i="1" l="1"/>
  <c r="A22" i="1"/>
  <c r="A23" i="1" s="1"/>
  <c r="C12" i="3"/>
  <c r="D12" i="3" s="1"/>
  <c r="L28" i="1"/>
  <c r="L29" i="1" s="1"/>
  <c r="A24" i="1" l="1"/>
  <c r="A25" i="1" s="1"/>
  <c r="L30" i="1"/>
  <c r="L31" i="1" l="1"/>
  <c r="L32" i="1" s="1"/>
  <c r="B5" i="1" l="1"/>
  <c r="B3" i="1"/>
  <c r="C13" i="3" l="1"/>
  <c r="C15" i="3" s="1"/>
  <c r="C16" i="3" s="1"/>
  <c r="C17" i="3" s="1"/>
  <c r="C18" i="3" s="1"/>
  <c r="D11" i="3"/>
  <c r="D13" i="3" s="1"/>
  <c r="D15" i="3" s="1"/>
  <c r="D16" i="3" l="1"/>
  <c r="D17" i="3"/>
  <c r="D18" i="3" l="1"/>
</calcChain>
</file>

<file path=xl/sharedStrings.xml><?xml version="1.0" encoding="utf-8"?>
<sst xmlns="http://schemas.openxmlformats.org/spreadsheetml/2006/main" count="76" uniqueCount="58">
  <si>
    <t>DESCRIPTION</t>
  </si>
  <si>
    <t>QUANTITY</t>
  </si>
  <si>
    <t>UNIT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</si>
  <si>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</si>
  <si>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</si>
  <si>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</si>
  <si>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</si>
  <si>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</si>
  <si>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</si>
  <si>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</si>
  <si>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</si>
  <si>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</si>
  <si>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</si>
  <si>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</si>
  <si>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</si>
  <si>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</si>
  <si>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</si>
  <si>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</si>
  <si>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</si>
  <si>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</si>
  <si>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</si>
  <si>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</si>
  <si>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</si>
  <si>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</si>
  <si>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</si>
  <si>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</si>
  <si>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</si>
  <si>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</si>
  <si>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EA</t>
  </si>
  <si>
    <t>01. OVERHEAD AND PREMLIMINARIES</t>
  </si>
  <si>
    <t>Overhead and Preliminaries</t>
  </si>
  <si>
    <t>M2</t>
  </si>
  <si>
    <t>22. OTHERS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</si>
  <si>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</si>
  <si>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</si>
  <si>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</si>
  <si>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</si>
  <si>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</si>
  <si>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</si>
  <si>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</si>
  <si>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</si>
  <si>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>Others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</si>
  <si>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</si>
  <si>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</si>
  <si>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</si>
  <si>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</si>
  <si>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</si>
  <si>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Toilet Accessories</t>
  </si>
  <si>
    <t>450mm Grab Bar</t>
  </si>
  <si>
    <t>750mm Grab Bar</t>
  </si>
  <si>
    <t>900mm Grab Bar</t>
  </si>
  <si>
    <t xml:space="preserve">Tissue Paper Dispenser </t>
  </si>
  <si>
    <t>Soap Dispenser</t>
  </si>
  <si>
    <t>Mirror _x000D_</t>
  </si>
  <si>
    <t>_x000D_Towel Bar</t>
  </si>
  <si>
    <t>Tooth Brush Holder</t>
  </si>
  <si>
    <t>Coat Hook</t>
  </si>
  <si>
    <t>A-101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</si>
</sst>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  <numFmt numFmtId="168" formatCode="[$$-409]#,##0.00"/>
  </numFmts>
  <fonts count="2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5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7" fontId="9" fillId="0" borderId="1" xfId="0" applyNumberFormat="1" applyFont="1" applyBorder="1" applyAlignment="1">
      <alignment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2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7" fillId="0" borderId="0" xfId="0" applyNumberFormat="1" applyFont="1" applyAlignment="1">
      <alignment horizontal="right" vertical="center"/>
    </xf>
    <xf numFmtId="166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7" fillId="0" borderId="0" xfId="0" applyFont="1"/>
    <xf numFmtId="0" fontId="21" fillId="0" borderId="0" xfId="0" applyFont="1" applyAlignment="1">
      <alignment vertical="center"/>
    </xf>
    <xf numFmtId="164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4" fillId="11" borderId="5" xfId="0" applyNumberFormat="1" applyFont="1" applyFill="1" applyBorder="1" applyAlignment="1">
      <alignment horizontal="center" vertical="center"/>
    </xf>
    <xf numFmtId="166" fontId="24" fillId="11" borderId="28" xfId="0" applyNumberFormat="1" applyFont="1" applyFill="1" applyBorder="1" applyAlignment="1">
      <alignment horizontal="center" vertical="center"/>
    </xf>
    <xf numFmtId="166" fontId="22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168" fontId="22" fillId="9" borderId="28" xfId="0" applyNumberFormat="1" applyFont="1" applyFill="1" applyBorder="1" applyAlignment="1">
      <alignment horizontal="center" vertical="center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37" fontId="9" fillId="0" borderId="34" xfId="0" applyNumberFormat="1" applyFont="1" applyBorder="1" applyAlignment="1">
      <alignment horizontal="center" vertical="center" wrapText="1"/>
    </xf>
    <xf numFmtId="37" fontId="9" fillId="0" borderId="35" xfId="0" applyNumberFormat="1" applyFont="1" applyBorder="1" applyAlignment="1">
      <alignment horizontal="center" vertical="center" wrapText="1"/>
    </xf>
    <xf numFmtId="37" fontId="9" fillId="0" borderId="30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166" fontId="15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6" xfId="0" applyFont="1" applyFill="1" applyBorder="1" applyAlignment="1">
      <alignment horizontal="right" vertical="center"/>
    </xf>
    <xf numFmtId="0" fontId="24" fillId="11" borderId="12" xfId="0" applyFont="1" applyFill="1" applyBorder="1" applyAlignment="1">
      <alignment horizontal="right" vertical="center"/>
    </xf>
    <xf numFmtId="0" fontId="24" fillId="11" borderId="4" xfId="0" applyFont="1" applyFill="1" applyBorder="1" applyAlignment="1">
      <alignment horizontal="right" vertical="center"/>
    </xf>
    <xf numFmtId="0" fontId="24" fillId="11" borderId="26" xfId="0" applyFont="1" applyFill="1" applyBorder="1" applyAlignment="1">
      <alignment horizontal="right" vertical="center"/>
    </xf>
  </cellXfs>
  <cellStyles count="6">
    <cellStyle name="Accent1" xfId="3" builtinId="29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Others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11208.48</c:v>
                </c:pt>
                <c:pt idx="1">
                  <c:v>15966.65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474338</xdr:colOff>
      <xdr:row>0</xdr:row>
      <xdr:rowOff>0</xdr:rowOff>
    </xdr:from>
    <xdr:to>
      <xdr:col>4</xdr:col>
      <xdr:colOff>15302</xdr:colOff>
      <xdr:row>7</xdr:row>
      <xdr:rowOff>30602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B8D7AF5-8E08-4F05-9210-53FCFB4C5B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5699699" y="0"/>
          <a:ext cx="2218675" cy="12623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1133929</xdr:colOff>
      <xdr:row>0</xdr:row>
      <xdr:rowOff>0</xdr:rowOff>
    </xdr:from>
    <xdr:to>
      <xdr:col>12</xdr:col>
      <xdr:colOff>3533276</xdr:colOff>
      <xdr:row>8</xdr:row>
      <xdr:rowOff>50988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1376187-5915-437F-9C08-7154B2994A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51000" y="0"/>
          <a:ext cx="2399347" cy="142984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18"/>
  <sheetViews>
    <sheetView tabSelected="1" view="pageBreakPreview" zoomScale="83" zoomScaleNormal="100" zoomScaleSheetLayoutView="70" workbookViewId="0">
      <pane ySplit="10" topLeftCell="A11" activePane="bottomLeft" state="frozen"/>
      <selection activeCell="N7" sqref="N7"/>
      <selection pane="bottomLeft" activeCell="B8" sqref="B8"/>
    </sheetView>
  </sheetViews>
  <sheetFormatPr defaultColWidth="9" defaultRowHeight="14" x14ac:dyDescent="0.3"/>
  <cols>
    <col min="1" max="1" width="23.6640625" style="27" customWidth="1"/>
    <col min="2" max="2" width="44.9140625" style="27" customWidth="1"/>
    <col min="3" max="4" width="17.58203125" style="31" customWidth="1"/>
    <col min="5" max="5" width="9" style="27"/>
    <col min="6" max="7" width="14.4140625" style="27" customWidth="1"/>
    <col min="8" max="10" width="9" style="27"/>
    <col min="11" max="12" width="15.58203125" style="27" customWidth="1"/>
    <col min="13" max="16384" width="9" style="27"/>
  </cols>
  <sheetData>
    <row r="1" spans="1:5" x14ac:dyDescent="0.3">
      <c r="A1" s="36"/>
      <c r="B1" s="32"/>
      <c r="C1" s="48"/>
      <c r="D1" s="37"/>
    </row>
    <row r="2" spans="1:5" x14ac:dyDescent="0.3">
      <c r="A2" s="18" t="s">
        <v>19</v>
      </c>
      <c r="B2" s="41"/>
      <c r="C2" s="49"/>
      <c r="D2" s="9"/>
    </row>
    <row r="3" spans="1:5" x14ac:dyDescent="0.3">
      <c r="A3" s="18"/>
      <c r="B3" s="17"/>
      <c r="C3" s="49"/>
      <c r="D3" s="9"/>
    </row>
    <row r="4" spans="1:5" x14ac:dyDescent="0.3">
      <c r="A4" s="18" t="s">
        <v>14</v>
      </c>
      <c r="B4" s="41"/>
      <c r="C4" s="49"/>
      <c r="D4" s="9"/>
    </row>
    <row r="5" spans="1:5" x14ac:dyDescent="0.3">
      <c r="A5" s="18"/>
      <c r="B5" s="17"/>
      <c r="C5" s="49"/>
      <c r="D5" s="9"/>
    </row>
    <row r="6" spans="1:5" x14ac:dyDescent="0.3">
      <c r="A6" s="18" t="s">
        <v>13</v>
      </c>
      <c r="B6" s="17">
        <v>1</v>
      </c>
      <c r="C6" s="49"/>
      <c r="D6" s="9"/>
    </row>
    <row r="7" spans="1:5" x14ac:dyDescent="0.3">
      <c r="A7" s="18"/>
      <c r="B7" s="51"/>
      <c r="C7" s="49"/>
      <c r="D7" s="9"/>
    </row>
    <row r="8" spans="1:5" x14ac:dyDescent="0.3">
      <c r="A8" s="18" t="s">
        <v>26</v>
      </c>
      <c r="B8" s="17">
        <v>456</v>
      </c>
      <c r="C8" s="49"/>
      <c r="D8" s="9"/>
    </row>
    <row r="9" spans="1:5" ht="14.5" thickBot="1" x14ac:dyDescent="0.35">
      <c r="A9" s="18"/>
      <c r="B9" s="38"/>
      <c r="C9" s="50"/>
      <c r="D9" s="39"/>
    </row>
    <row r="10" spans="1:5" s="28" customFormat="1" ht="28.5" thickBot="1" x14ac:dyDescent="0.35">
      <c r="A10" s="65" t="s">
        <v>5</v>
      </c>
      <c r="B10" s="66" t="s">
        <v>0</v>
      </c>
      <c r="C10" s="66" t="s">
        <v>6</v>
      </c>
      <c r="D10" s="67" t="s">
        <v>27</v>
      </c>
      <c r="E10" s="68"/>
    </row>
    <row r="11" spans="1:5" x14ac:dyDescent="0.3">
      <c r="A11" s="53">
        <v>1000</v>
      </c>
      <c r="B11" s="54" t="s">
        <v>30</v>
      </c>
      <c r="C11" s="55">
        <f>'MATERIAL TAKE-OFF'!L13</f>
        <v>11208.48</v>
      </c>
      <c r="D11" s="56">
        <f>C11/$B$8</f>
        <v>24.58</v>
      </c>
    </row>
    <row r="12" spans="1:5" x14ac:dyDescent="0.3">
      <c r="A12" s="40">
        <v>22000</v>
      </c>
      <c r="B12" s="35" t="s">
        <v>41</v>
      </c>
      <c r="C12" s="47">
        <f>'MATERIAL TAKE-OFF'!L26</f>
        <v>15966.65</v>
      </c>
      <c r="D12" s="57">
        <f t="shared" ref="D12" si="0">C12/$B$8</f>
        <v>35.014583333333334</v>
      </c>
    </row>
    <row r="13" spans="1:5" s="29" customFormat="1" ht="14.5" thickBot="1" x14ac:dyDescent="0.35">
      <c r="A13" s="131" t="s">
        <v>36</v>
      </c>
      <c r="B13" s="131"/>
      <c r="C13" s="69">
        <f>SUM(C11:C12)</f>
        <v>27175.129999999997</v>
      </c>
      <c r="D13" s="69">
        <f>SUM(D11:D12)</f>
        <v>59.594583333333333</v>
      </c>
    </row>
    <row r="14" spans="1:5" ht="14.5" thickBot="1" x14ac:dyDescent="0.35">
      <c r="A14" s="132"/>
      <c r="B14" s="132"/>
      <c r="C14" s="132"/>
      <c r="D14" s="132"/>
    </row>
    <row r="15" spans="1:5" s="30" customFormat="1" x14ac:dyDescent="0.3">
      <c r="A15" s="71" t="s">
        <v>37</v>
      </c>
      <c r="B15" s="72">
        <v>0.15</v>
      </c>
      <c r="C15" s="73">
        <f>$C$13*B15</f>
        <v>4076.2694999999994</v>
      </c>
      <c r="D15" s="129">
        <f>$D$13*B15</f>
        <v>8.9391874999999992</v>
      </c>
    </row>
    <row r="16" spans="1:5" s="30" customFormat="1" x14ac:dyDescent="0.3">
      <c r="A16" s="126" t="s">
        <v>38</v>
      </c>
      <c r="B16" s="127"/>
      <c r="C16" s="128">
        <f>C15+C13</f>
        <v>31251.399499999996</v>
      </c>
      <c r="D16" s="128">
        <f>$D$13*B16</f>
        <v>0</v>
      </c>
    </row>
    <row r="17" spans="1:4" s="30" customFormat="1" ht="14.5" thickBot="1" x14ac:dyDescent="0.35">
      <c r="A17" s="71" t="s">
        <v>39</v>
      </c>
      <c r="B17" s="72">
        <v>0.1</v>
      </c>
      <c r="C17" s="73">
        <f>C16*B17</f>
        <v>3125.1399499999998</v>
      </c>
      <c r="D17" s="73">
        <f>$D$13*B17</f>
        <v>5.959458333333334</v>
      </c>
    </row>
    <row r="18" spans="1:4" s="28" customFormat="1" ht="14.5" thickBot="1" x14ac:dyDescent="0.35">
      <c r="A18" s="133" t="s">
        <v>40</v>
      </c>
      <c r="B18" s="134"/>
      <c r="C18" s="70">
        <f>SUM(C16:C17)</f>
        <v>34376.539449999997</v>
      </c>
      <c r="D18" s="70">
        <f>SUM(D13:D17)</f>
        <v>74.493229166666666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46"/>
  <sheetViews>
    <sheetView showGridLines="0" view="pageBreakPreview" topLeftCell="A2" zoomScale="70" zoomScaleNormal="70" zoomScaleSheetLayoutView="70" workbookViewId="0">
      <pane ySplit="9" topLeftCell="A11" activePane="bottomLeft" state="frozen"/>
      <selection activeCell="N7" sqref="N7"/>
      <selection pane="bottomLeft" activeCell="M4" sqref="M4"/>
    </sheetView>
  </sheetViews>
  <sheetFormatPr defaultColWidth="9" defaultRowHeight="14" x14ac:dyDescent="0.3"/>
  <cols>
    <col min="1" max="1" width="8.58203125" style="7" customWidth="1"/>
    <col min="2" max="2" width="14.2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4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10</v>
      </c>
      <c r="B3" s="17">
        <f>SUMMARY!B2</f>
        <v>0</v>
      </c>
      <c r="C3" s="3"/>
      <c r="D3" s="85"/>
      <c r="E3" s="3"/>
      <c r="G3" s="137"/>
      <c r="H3" s="137"/>
      <c r="I3" s="137"/>
      <c r="J3" s="137"/>
      <c r="L3" s="3"/>
      <c r="M3" s="8"/>
    </row>
    <row r="4" spans="1:13" ht="18.649999999999999" customHeight="1" x14ac:dyDescent="0.3">
      <c r="A4" s="16"/>
      <c r="B4" s="17"/>
      <c r="C4" s="3"/>
      <c r="D4" s="85"/>
      <c r="E4" s="3"/>
      <c r="G4" s="139"/>
      <c r="H4" s="139"/>
      <c r="I4" s="138"/>
      <c r="J4" s="139"/>
      <c r="L4" s="3"/>
      <c r="M4" s="8"/>
    </row>
    <row r="5" spans="1:13" ht="15" customHeight="1" x14ac:dyDescent="0.3">
      <c r="A5" s="16" t="s">
        <v>14</v>
      </c>
      <c r="B5" s="17">
        <f>SUMMARY!B4</f>
        <v>0</v>
      </c>
      <c r="C5" s="3"/>
      <c r="D5" s="85"/>
      <c r="E5" s="3"/>
      <c r="G5" s="139"/>
      <c r="H5" s="139"/>
      <c r="I5" s="144"/>
      <c r="J5" s="139"/>
      <c r="L5" s="3"/>
      <c r="M5" s="8"/>
    </row>
    <row r="6" spans="1:13" ht="15" customHeight="1" x14ac:dyDescent="0.3">
      <c r="A6" s="16"/>
      <c r="B6" s="17"/>
      <c r="C6" s="3"/>
      <c r="D6" s="85"/>
      <c r="E6" s="3"/>
      <c r="G6" s="139"/>
      <c r="H6" s="139"/>
      <c r="I6" s="144"/>
      <c r="J6" s="139"/>
      <c r="L6" s="3"/>
      <c r="M6" s="8"/>
    </row>
    <row r="7" spans="1:13" ht="15" customHeight="1" x14ac:dyDescent="0.3">
      <c r="A7" s="16" t="s">
        <v>8</v>
      </c>
      <c r="B7" s="86" t="s">
        <v>47</v>
      </c>
      <c r="C7" s="3"/>
      <c r="D7" s="85"/>
      <c r="E7" s="3"/>
      <c r="G7" s="139"/>
      <c r="H7" s="139"/>
      <c r="I7" s="144"/>
      <c r="J7" s="139"/>
      <c r="L7" s="3"/>
      <c r="M7" s="8"/>
    </row>
    <row r="8" spans="1:13" ht="15" customHeight="1" x14ac:dyDescent="0.3">
      <c r="A8" s="16"/>
      <c r="B8" s="17"/>
      <c r="C8" s="3"/>
      <c r="D8" s="85"/>
      <c r="E8" s="3"/>
      <c r="G8" s="139"/>
      <c r="H8" s="139"/>
      <c r="I8" s="138"/>
      <c r="J8" s="139"/>
      <c r="L8" s="3"/>
      <c r="M8" s="8"/>
    </row>
    <row r="9" spans="1:13" ht="15" customHeight="1" x14ac:dyDescent="0.3">
      <c r="A9" s="96" t="s">
        <v>7</v>
      </c>
      <c r="B9" s="87">
        <f ca="1">TODAY()</f>
        <v>46014</v>
      </c>
      <c r="C9" s="88"/>
      <c r="D9" s="89"/>
      <c r="E9" s="88"/>
      <c r="F9" s="90"/>
      <c r="G9" s="90"/>
      <c r="H9" s="90"/>
      <c r="I9" s="90"/>
      <c r="J9" s="90"/>
      <c r="K9" s="90"/>
      <c r="L9" s="88"/>
      <c r="M9" s="8"/>
    </row>
    <row r="10" spans="1:13" s="3" customFormat="1" ht="61.25" customHeight="1" x14ac:dyDescent="0.3">
      <c r="A10" s="79" t="s">
        <v>3</v>
      </c>
      <c r="B10" s="80" t="s">
        <v>35</v>
      </c>
      <c r="C10" s="81" t="s">
        <v>0</v>
      </c>
      <c r="D10" s="82" t="s">
        <v>1</v>
      </c>
      <c r="E10" s="81" t="s">
        <v>2</v>
      </c>
      <c r="F10" s="83" t="s">
        <v>34</v>
      </c>
      <c r="G10" s="80" t="s">
        <v>15</v>
      </c>
      <c r="H10" s="80" t="s">
        <v>11</v>
      </c>
      <c r="I10" s="80" t="s">
        <v>16</v>
      </c>
      <c r="J10" s="80" t="s">
        <v>12</v>
      </c>
      <c r="K10" s="80" t="s">
        <v>17</v>
      </c>
      <c r="L10" s="91" t="s">
        <v>4</v>
      </c>
      <c r="M10" s="60" t="s">
        <v>43</v>
      </c>
    </row>
    <row r="11" spans="1:13" s="3" customFormat="1" ht="18" customHeight="1" x14ac:dyDescent="0.3">
      <c r="A11" s="59"/>
      <c r="B11" s="135" t="s">
        <v>29</v>
      </c>
      <c r="C11" s="135"/>
      <c r="D11" s="135"/>
      <c r="E11" s="135"/>
      <c r="F11" s="135"/>
      <c r="G11" s="135"/>
      <c r="H11" s="135"/>
      <c r="I11" s="135"/>
      <c r="J11" s="135"/>
      <c r="K11" s="135"/>
      <c r="L11" s="92"/>
      <c r="M11" s="97"/>
    </row>
    <row r="12" spans="1:13" ht="18" customHeight="1" x14ac:dyDescent="0.3">
      <c r="A12" s="98">
        <v>1</v>
      </c>
      <c r="B12" s="19"/>
      <c r="C12" s="20" t="s">
        <v>30</v>
      </c>
      <c r="D12" s="19">
        <v>456</v>
      </c>
      <c r="E12" s="19" t="s">
        <v>31</v>
      </c>
      <c r="F12" s="52">
        <v>21.67</v>
      </c>
      <c r="G12" s="52">
        <f>D12*F12</f>
        <v>9881.52</v>
      </c>
      <c r="H12" s="52">
        <v>2.91</v>
      </c>
      <c r="I12" s="52">
        <f>D12*H12</f>
        <v>1326.96</v>
      </c>
      <c r="J12" s="52">
        <v>0</v>
      </c>
      <c r="K12" s="52">
        <f>D12*J12</f>
        <v>0</v>
      </c>
      <c r="L12" s="93">
        <f>IF(D12="","",(G12+I12+K12))</f>
        <v>11208.48</v>
      </c>
      <c r="M12" s="99"/>
    </row>
    <row r="13" spans="1:13" s="3" customFormat="1" ht="18" customHeight="1" x14ac:dyDescent="0.3">
      <c r="A13" s="62" t="str">
        <f>IF(E13=0,"",1+MAX(A12:A12))</f>
        <v/>
      </c>
      <c r="B13" s="100"/>
      <c r="C13" s="101"/>
      <c r="D13" s="102"/>
      <c r="E13" s="102"/>
      <c r="F13" s="102"/>
      <c r="G13" s="102"/>
      <c r="H13" s="102"/>
      <c r="I13" s="102"/>
      <c r="J13" s="102"/>
      <c r="K13" s="102" t="s">
        <v>9</v>
      </c>
      <c r="L13" s="75">
        <f>SUM(L11:L12)</f>
        <v>11208.48</v>
      </c>
      <c r="M13" s="103"/>
    </row>
    <row r="14" spans="1:13" x14ac:dyDescent="0.3">
      <c r="A14" s="44" t="str">
        <f>IF(E14=0,"",1+MAX(#REF!))</f>
        <v/>
      </c>
      <c r="B14" s="84"/>
      <c r="C14" s="104"/>
      <c r="D14" s="105"/>
      <c r="E14" s="104"/>
      <c r="F14" s="110"/>
      <c r="G14" s="76"/>
      <c r="H14" s="76"/>
      <c r="I14" s="76"/>
      <c r="J14" s="76"/>
      <c r="K14" s="76"/>
      <c r="L14" s="76"/>
      <c r="M14" s="107"/>
    </row>
    <row r="15" spans="1:13" s="3" customFormat="1" ht="18" customHeight="1" x14ac:dyDescent="0.3">
      <c r="A15" s="108" t="str">
        <f>IF(E15=0,"",1+MAX(A14:A14))</f>
        <v/>
      </c>
      <c r="B15" s="136" t="s">
        <v>32</v>
      </c>
      <c r="C15" s="136"/>
      <c r="D15" s="136"/>
      <c r="E15" s="136"/>
      <c r="F15" s="136"/>
      <c r="G15" s="136"/>
      <c r="H15" s="136"/>
      <c r="I15" s="136"/>
      <c r="J15" s="136"/>
      <c r="K15" s="136"/>
      <c r="L15" s="94"/>
      <c r="M15" s="97"/>
    </row>
    <row r="16" spans="1:13" x14ac:dyDescent="0.3">
      <c r="A16" s="109" t="str">
        <f>IF(E16=0,"",1+MAX(A14:A15))</f>
        <v/>
      </c>
      <c r="B16" s="22"/>
      <c r="C16" s="46" t="s">
        <v>47</v>
      </c>
      <c r="D16" s="21"/>
      <c r="E16" s="21"/>
      <c r="F16" s="52"/>
      <c r="G16" s="52"/>
      <c r="H16" s="52"/>
      <c r="I16" s="52"/>
      <c r="J16" s="52"/>
      <c r="K16" s="52"/>
      <c r="L16" s="93"/>
      <c r="M16" s="99"/>
    </row>
    <row r="17" spans="1:13" x14ac:dyDescent="0.3">
      <c r="A17" s="109">
        <v>2</v>
      </c>
      <c r="B17" s="140" t="s">
        <v>57</v>
      </c>
      <c r="C17" s="34" t="s">
        <v>48</v>
      </c>
      <c r="D17" s="21">
        <v>18</v>
      </c>
      <c r="E17" s="21" t="s">
        <v>28</v>
      </c>
      <c r="F17" s="52">
        <v>34.909999999999997</v>
      </c>
      <c r="G17" s="52">
        <f t="shared" ref="G17" si="0">D17*F17</f>
        <v>628.37999999999988</v>
      </c>
      <c r="H17" s="52">
        <v>152.25</v>
      </c>
      <c r="I17" s="52">
        <f t="shared" ref="I17" si="1">D17*H17</f>
        <v>2740.5</v>
      </c>
      <c r="J17" s="52">
        <v>0</v>
      </c>
      <c r="K17" s="52">
        <f t="shared" ref="K17" si="2">D17*J17</f>
        <v>0</v>
      </c>
      <c r="L17" s="93">
        <f t="shared" ref="L17" si="3">IF(D17="","",(G17+I17+K17))</f>
        <v>3368.88</v>
      </c>
      <c r="M17" s="99"/>
    </row>
    <row r="18" spans="1:13" x14ac:dyDescent="0.3">
      <c r="A18" s="109">
        <f t="shared" ref="A18:A25" si="4">IF(E18=0,"",1+MAX(A2:A17))</f>
        <v>3</v>
      </c>
      <c r="B18" s="141"/>
      <c r="C18" s="34" t="s">
        <v>49</v>
      </c>
      <c r="D18" s="21">
        <v>19</v>
      </c>
      <c r="E18" s="21" t="s">
        <v>28</v>
      </c>
      <c r="F18" s="52">
        <v>34.909999999999997</v>
      </c>
      <c r="G18" s="52">
        <f t="shared" ref="G18:G25" si="5">D18*F18</f>
        <v>663.29</v>
      </c>
      <c r="H18" s="52">
        <v>166.26</v>
      </c>
      <c r="I18" s="52">
        <f t="shared" ref="I18:I25" si="6">D18*H18</f>
        <v>3158.9399999999996</v>
      </c>
      <c r="J18" s="52">
        <v>0</v>
      </c>
      <c r="K18" s="52">
        <f t="shared" ref="K18:K25" si="7">D18*J18</f>
        <v>0</v>
      </c>
      <c r="L18" s="93">
        <f t="shared" ref="L18:L25" si="8">IF(D18="","",(G18+I18+K18))</f>
        <v>3822.2299999999996</v>
      </c>
      <c r="M18" s="99"/>
    </row>
    <row r="19" spans="1:13" x14ac:dyDescent="0.3">
      <c r="A19" s="109">
        <f t="shared" si="4"/>
        <v>4</v>
      </c>
      <c r="B19" s="141"/>
      <c r="C19" s="34" t="s">
        <v>50</v>
      </c>
      <c r="D19" s="21">
        <v>10</v>
      </c>
      <c r="E19" s="21" t="s">
        <v>28</v>
      </c>
      <c r="F19" s="52">
        <v>34.909999999999997</v>
      </c>
      <c r="G19" s="52">
        <f t="shared" si="5"/>
        <v>349.09999999999997</v>
      </c>
      <c r="H19" s="52">
        <v>175.2</v>
      </c>
      <c r="I19" s="52">
        <f t="shared" si="6"/>
        <v>1752</v>
      </c>
      <c r="J19" s="52">
        <v>0</v>
      </c>
      <c r="K19" s="52">
        <f t="shared" si="7"/>
        <v>0</v>
      </c>
      <c r="L19" s="93">
        <f t="shared" si="8"/>
        <v>2101.1</v>
      </c>
      <c r="M19" s="99"/>
    </row>
    <row r="20" spans="1:13" x14ac:dyDescent="0.3">
      <c r="A20" s="109">
        <f t="shared" si="4"/>
        <v>5</v>
      </c>
      <c r="B20" s="141"/>
      <c r="C20" s="34" t="s">
        <v>51</v>
      </c>
      <c r="D20" s="21">
        <v>11</v>
      </c>
      <c r="E20" s="21" t="s">
        <v>28</v>
      </c>
      <c r="F20" s="52">
        <v>17.41</v>
      </c>
      <c r="G20" s="52">
        <f t="shared" si="5"/>
        <v>191.51</v>
      </c>
      <c r="H20" s="52">
        <v>62.95</v>
      </c>
      <c r="I20" s="52">
        <f t="shared" si="6"/>
        <v>692.45</v>
      </c>
      <c r="J20" s="52">
        <v>0</v>
      </c>
      <c r="K20" s="52">
        <f t="shared" si="7"/>
        <v>0</v>
      </c>
      <c r="L20" s="93">
        <f t="shared" si="8"/>
        <v>883.96</v>
      </c>
      <c r="M20" s="99"/>
    </row>
    <row r="21" spans="1:13" x14ac:dyDescent="0.3">
      <c r="A21" s="109">
        <f t="shared" si="4"/>
        <v>6</v>
      </c>
      <c r="B21" s="141"/>
      <c r="C21" s="34" t="s">
        <v>52</v>
      </c>
      <c r="D21" s="21">
        <v>11</v>
      </c>
      <c r="E21" s="21" t="s">
        <v>28</v>
      </c>
      <c r="F21" s="52">
        <v>17.41</v>
      </c>
      <c r="G21" s="52">
        <f t="shared" si="5"/>
        <v>191.51</v>
      </c>
      <c r="H21" s="52">
        <v>74.73</v>
      </c>
      <c r="I21" s="52">
        <f t="shared" si="6"/>
        <v>822.03000000000009</v>
      </c>
      <c r="J21" s="52">
        <v>0</v>
      </c>
      <c r="K21" s="52">
        <f t="shared" si="7"/>
        <v>0</v>
      </c>
      <c r="L21" s="93">
        <f t="shared" si="8"/>
        <v>1013.5400000000001</v>
      </c>
      <c r="M21" s="99"/>
    </row>
    <row r="22" spans="1:13" x14ac:dyDescent="0.3">
      <c r="A22" s="109">
        <f t="shared" si="4"/>
        <v>7</v>
      </c>
      <c r="B22" s="141"/>
      <c r="C22" s="34" t="s">
        <v>53</v>
      </c>
      <c r="D22" s="21">
        <v>11</v>
      </c>
      <c r="E22" s="21" t="s">
        <v>28</v>
      </c>
      <c r="F22" s="52">
        <v>107.43</v>
      </c>
      <c r="G22" s="52">
        <f t="shared" si="5"/>
        <v>1181.73</v>
      </c>
      <c r="H22" s="52">
        <v>135.11000000000001</v>
      </c>
      <c r="I22" s="52">
        <f t="shared" si="6"/>
        <v>1486.21</v>
      </c>
      <c r="J22" s="52">
        <v>0</v>
      </c>
      <c r="K22" s="52">
        <f t="shared" si="7"/>
        <v>0</v>
      </c>
      <c r="L22" s="93">
        <f t="shared" si="8"/>
        <v>2667.94</v>
      </c>
      <c r="M22" s="99"/>
    </row>
    <row r="23" spans="1:13" x14ac:dyDescent="0.3">
      <c r="A23" s="109">
        <f t="shared" si="4"/>
        <v>8</v>
      </c>
      <c r="B23" s="141"/>
      <c r="C23" s="34" t="s">
        <v>54</v>
      </c>
      <c r="D23" s="21">
        <v>11</v>
      </c>
      <c r="E23" s="21" t="s">
        <v>28</v>
      </c>
      <c r="F23" s="52">
        <v>23.74</v>
      </c>
      <c r="G23" s="52">
        <f t="shared" si="5"/>
        <v>261.14</v>
      </c>
      <c r="H23" s="52">
        <v>77.5</v>
      </c>
      <c r="I23" s="52">
        <f t="shared" si="6"/>
        <v>852.5</v>
      </c>
      <c r="J23" s="52">
        <v>0</v>
      </c>
      <c r="K23" s="52">
        <f t="shared" si="7"/>
        <v>0</v>
      </c>
      <c r="L23" s="93">
        <f t="shared" si="8"/>
        <v>1113.6399999999999</v>
      </c>
      <c r="M23" s="99"/>
    </row>
    <row r="24" spans="1:13" x14ac:dyDescent="0.3">
      <c r="A24" s="109">
        <f t="shared" si="4"/>
        <v>9</v>
      </c>
      <c r="B24" s="141"/>
      <c r="C24" s="34" t="s">
        <v>55</v>
      </c>
      <c r="D24" s="21">
        <v>8</v>
      </c>
      <c r="E24" s="21" t="s">
        <v>28</v>
      </c>
      <c r="F24" s="52">
        <v>12.3</v>
      </c>
      <c r="G24" s="52">
        <f t="shared" si="5"/>
        <v>98.4</v>
      </c>
      <c r="H24" s="52">
        <v>49.91</v>
      </c>
      <c r="I24" s="52">
        <f t="shared" si="6"/>
        <v>399.28</v>
      </c>
      <c r="J24" s="52">
        <v>0</v>
      </c>
      <c r="K24" s="52">
        <f t="shared" si="7"/>
        <v>0</v>
      </c>
      <c r="L24" s="93">
        <f t="shared" si="8"/>
        <v>497.67999999999995</v>
      </c>
      <c r="M24" s="99"/>
    </row>
    <row r="25" spans="1:13" x14ac:dyDescent="0.3">
      <c r="A25" s="109">
        <f t="shared" si="4"/>
        <v>10</v>
      </c>
      <c r="B25" s="142"/>
      <c r="C25" s="34" t="s">
        <v>56</v>
      </c>
      <c r="D25" s="21">
        <v>8</v>
      </c>
      <c r="E25" s="21" t="s">
        <v>28</v>
      </c>
      <c r="F25" s="52">
        <v>12.3</v>
      </c>
      <c r="G25" s="52">
        <f t="shared" si="5"/>
        <v>98.4</v>
      </c>
      <c r="H25" s="52">
        <v>49.91</v>
      </c>
      <c r="I25" s="52">
        <f t="shared" si="6"/>
        <v>399.28</v>
      </c>
      <c r="J25" s="52">
        <v>0</v>
      </c>
      <c r="K25" s="52">
        <f t="shared" si="7"/>
        <v>0</v>
      </c>
      <c r="L25" s="93">
        <f t="shared" si="8"/>
        <v>497.67999999999995</v>
      </c>
      <c r="M25" s="99"/>
    </row>
    <row r="26" spans="1:13" s="3" customFormat="1" ht="18" customHeight="1" x14ac:dyDescent="0.3">
      <c r="A26" s="62"/>
      <c r="B26" s="100"/>
      <c r="C26" s="101"/>
      <c r="D26" s="102"/>
      <c r="E26" s="102"/>
      <c r="F26" s="102"/>
      <c r="G26" s="102"/>
      <c r="H26" s="102"/>
      <c r="I26" s="102"/>
      <c r="J26" s="102"/>
      <c r="K26" s="102" t="s">
        <v>9</v>
      </c>
      <c r="L26" s="75">
        <f>SUM(L15:L25)</f>
        <v>15966.65</v>
      </c>
      <c r="M26" s="103"/>
    </row>
    <row r="27" spans="1:13" ht="18" customHeight="1" x14ac:dyDescent="0.3">
      <c r="A27" s="145"/>
      <c r="B27" s="146"/>
      <c r="C27" s="146"/>
      <c r="D27" s="146"/>
      <c r="E27" s="146"/>
      <c r="F27" s="146"/>
      <c r="G27" s="146"/>
      <c r="H27" s="146"/>
      <c r="I27" s="146"/>
      <c r="J27" s="84"/>
      <c r="K27" s="84"/>
      <c r="L27" s="76"/>
      <c r="M27" s="107"/>
    </row>
    <row r="28" spans="1:13" s="58" customFormat="1" ht="20.149999999999999" customHeight="1" x14ac:dyDescent="0.3">
      <c r="A28" s="149" t="s">
        <v>36</v>
      </c>
      <c r="B28" s="150"/>
      <c r="C28" s="150"/>
      <c r="D28" s="150"/>
      <c r="E28" s="150"/>
      <c r="F28" s="150"/>
      <c r="G28" s="150"/>
      <c r="H28" s="150"/>
      <c r="I28" s="150"/>
      <c r="J28" s="151"/>
      <c r="K28" s="61"/>
      <c r="L28" s="95">
        <f>SUM(L11:L27)/2</f>
        <v>27175.13</v>
      </c>
      <c r="M28" s="111"/>
    </row>
    <row r="29" spans="1:13" s="58" customFormat="1" ht="20.149999999999999" customHeight="1" x14ac:dyDescent="0.3">
      <c r="A29" s="149" t="s">
        <v>37</v>
      </c>
      <c r="B29" s="150"/>
      <c r="C29" s="150"/>
      <c r="D29" s="150"/>
      <c r="E29" s="150"/>
      <c r="F29" s="150"/>
      <c r="G29" s="150"/>
      <c r="H29" s="150"/>
      <c r="I29" s="150"/>
      <c r="J29" s="151"/>
      <c r="K29" s="61">
        <v>0.15</v>
      </c>
      <c r="L29" s="130">
        <f>$L$28*K29</f>
        <v>4076.2694999999999</v>
      </c>
      <c r="M29" s="111"/>
    </row>
    <row r="30" spans="1:13" s="58" customFormat="1" ht="20.149999999999999" customHeight="1" x14ac:dyDescent="0.3">
      <c r="A30" s="152" t="s">
        <v>38</v>
      </c>
      <c r="B30" s="153"/>
      <c r="C30" s="153"/>
      <c r="D30" s="153"/>
      <c r="E30" s="153"/>
      <c r="F30" s="153"/>
      <c r="G30" s="153"/>
      <c r="H30" s="153"/>
      <c r="I30" s="153"/>
      <c r="J30" s="154"/>
      <c r="K30" s="123"/>
      <c r="L30" s="124">
        <f>L28+L29</f>
        <v>31251.3995</v>
      </c>
      <c r="M30" s="125"/>
    </row>
    <row r="31" spans="1:13" s="58" customFormat="1" ht="20.149999999999999" customHeight="1" x14ac:dyDescent="0.3">
      <c r="A31" s="149" t="s">
        <v>39</v>
      </c>
      <c r="B31" s="150"/>
      <c r="C31" s="150"/>
      <c r="D31" s="150"/>
      <c r="E31" s="150"/>
      <c r="F31" s="150"/>
      <c r="G31" s="150"/>
      <c r="H31" s="150"/>
      <c r="I31" s="150"/>
      <c r="J31" s="151"/>
      <c r="K31" s="61">
        <v>0.1</v>
      </c>
      <c r="L31" s="95">
        <f>L30*K31</f>
        <v>3125.1399500000002</v>
      </c>
      <c r="M31" s="111"/>
    </row>
    <row r="32" spans="1:13" s="3" customFormat="1" ht="20.149999999999999" customHeight="1" x14ac:dyDescent="0.3">
      <c r="A32" s="147" t="s">
        <v>40</v>
      </c>
      <c r="B32" s="148"/>
      <c r="C32" s="148"/>
      <c r="D32" s="148"/>
      <c r="E32" s="148"/>
      <c r="F32" s="148"/>
      <c r="G32" s="148"/>
      <c r="H32" s="148"/>
      <c r="I32" s="148"/>
      <c r="J32" s="63"/>
      <c r="K32" s="63"/>
      <c r="L32" s="121">
        <f>L30+L31</f>
        <v>34376.539449999997</v>
      </c>
      <c r="M32" s="64"/>
    </row>
    <row r="33" spans="1:13" ht="20.149999999999999" customHeight="1" x14ac:dyDescent="0.3">
      <c r="A33" s="43" t="s">
        <v>18</v>
      </c>
      <c r="B33" s="106"/>
      <c r="C33" s="77"/>
      <c r="D33" s="112"/>
      <c r="E33" s="77"/>
      <c r="F33" s="77"/>
      <c r="G33" s="77"/>
      <c r="H33" s="77"/>
      <c r="I33" s="77"/>
      <c r="J33" s="77"/>
      <c r="K33" s="77"/>
      <c r="L33" s="122"/>
      <c r="M33" s="23"/>
    </row>
    <row r="34" spans="1:13" ht="30" customHeight="1" x14ac:dyDescent="0.3">
      <c r="A34" s="42"/>
      <c r="B34" s="143" t="s">
        <v>33</v>
      </c>
      <c r="C34" s="143"/>
      <c r="D34" s="143"/>
      <c r="E34" s="143"/>
      <c r="F34" s="143"/>
      <c r="G34" s="143"/>
      <c r="H34" s="143"/>
      <c r="I34" s="143"/>
      <c r="J34" s="143"/>
      <c r="K34" s="143"/>
      <c r="L34" s="78"/>
      <c r="M34" s="33"/>
    </row>
    <row r="35" spans="1:13" ht="20.149999999999999" customHeight="1" x14ac:dyDescent="0.3">
      <c r="A35" s="42"/>
      <c r="B35" s="113"/>
      <c r="C35" s="114"/>
      <c r="D35" s="115"/>
      <c r="E35" s="77"/>
      <c r="F35" s="77"/>
      <c r="G35" s="77"/>
      <c r="H35" s="77"/>
      <c r="I35" s="77"/>
      <c r="J35" s="77"/>
      <c r="K35" s="77"/>
      <c r="L35" s="77"/>
      <c r="M35" s="23"/>
    </row>
    <row r="36" spans="1:13" ht="20.149999999999999" customHeight="1" x14ac:dyDescent="0.3">
      <c r="A36" s="42"/>
      <c r="C36" s="116" t="s">
        <v>20</v>
      </c>
      <c r="D36" s="7"/>
      <c r="I36" s="116" t="s">
        <v>21</v>
      </c>
      <c r="J36" s="112"/>
      <c r="K36" s="77"/>
      <c r="L36" s="77"/>
      <c r="M36" s="23"/>
    </row>
    <row r="37" spans="1:13" ht="19.75" customHeight="1" x14ac:dyDescent="0.3">
      <c r="A37" s="45"/>
      <c r="B37" s="7">
        <v>1</v>
      </c>
      <c r="C37" s="117" t="s">
        <v>22</v>
      </c>
      <c r="D37" s="7"/>
      <c r="I37" s="118" t="s">
        <v>44</v>
      </c>
      <c r="J37" s="112"/>
      <c r="K37" s="77"/>
      <c r="L37" s="78"/>
      <c r="M37" s="33"/>
    </row>
    <row r="38" spans="1:13" ht="20.149999999999999" customHeight="1" x14ac:dyDescent="0.3">
      <c r="A38" s="42"/>
      <c r="C38" s="118"/>
      <c r="D38" s="118"/>
      <c r="I38" s="118" t="s">
        <v>45</v>
      </c>
      <c r="J38" s="112"/>
      <c r="K38" s="77"/>
      <c r="L38" s="78"/>
      <c r="M38" s="33"/>
    </row>
    <row r="39" spans="1:13" ht="20.149999999999999" customHeight="1" x14ac:dyDescent="0.3">
      <c r="A39" s="42"/>
      <c r="D39" s="115"/>
      <c r="I39" s="118" t="s">
        <v>42</v>
      </c>
      <c r="J39" s="119"/>
      <c r="K39" s="77"/>
      <c r="L39" s="77"/>
      <c r="M39" s="23"/>
    </row>
    <row r="40" spans="1:13" ht="20.149999999999999" customHeight="1" x14ac:dyDescent="0.3">
      <c r="A40" s="42"/>
      <c r="C40" s="120"/>
      <c r="D40" s="115"/>
      <c r="I40" s="118" t="s">
        <v>23</v>
      </c>
      <c r="J40" s="12"/>
      <c r="K40" s="77"/>
      <c r="L40" s="77"/>
      <c r="M40" s="23"/>
    </row>
    <row r="41" spans="1:13" ht="20.149999999999999" customHeight="1" x14ac:dyDescent="0.3">
      <c r="A41" s="42"/>
      <c r="D41" s="115"/>
      <c r="I41" s="118" t="s">
        <v>46</v>
      </c>
      <c r="J41" s="12"/>
      <c r="K41" s="77"/>
      <c r="L41" s="78"/>
      <c r="M41" s="33"/>
    </row>
    <row r="42" spans="1:13" ht="20.149999999999999" customHeight="1" x14ac:dyDescent="0.3">
      <c r="A42" s="42"/>
      <c r="C42" s="114"/>
      <c r="D42" s="115"/>
      <c r="F42" s="77"/>
      <c r="G42" s="77"/>
      <c r="H42" s="77"/>
      <c r="I42" s="118" t="s">
        <v>24</v>
      </c>
      <c r="J42" s="12"/>
      <c r="K42" s="77"/>
      <c r="L42" s="78"/>
      <c r="M42" s="33"/>
    </row>
    <row r="43" spans="1:13" ht="20.149999999999999" customHeight="1" x14ac:dyDescent="0.3">
      <c r="A43" s="42"/>
      <c r="C43" s="114"/>
      <c r="D43" s="115"/>
      <c r="F43" s="77"/>
      <c r="G43" s="77"/>
      <c r="H43" s="77"/>
      <c r="I43" s="118" t="s">
        <v>25</v>
      </c>
      <c r="J43" s="12"/>
      <c r="K43" s="77"/>
      <c r="L43" s="77"/>
      <c r="M43" s="23"/>
    </row>
    <row r="44" spans="1:13" ht="20.149999999999999" customHeight="1" x14ac:dyDescent="0.3">
      <c r="A44" s="42"/>
      <c r="C44" s="114"/>
      <c r="D44" s="115"/>
      <c r="F44" s="77"/>
      <c r="G44" s="77"/>
      <c r="H44" s="77"/>
      <c r="J44" s="12"/>
      <c r="K44" s="77"/>
      <c r="L44" s="77"/>
      <c r="M44" s="23"/>
    </row>
    <row r="45" spans="1:13" ht="15.75" customHeight="1" x14ac:dyDescent="0.3">
      <c r="A45" s="42"/>
      <c r="B45" s="113"/>
      <c r="C45" s="114"/>
      <c r="D45" s="115"/>
      <c r="E45" s="77"/>
      <c r="F45" s="77"/>
      <c r="G45" s="77"/>
      <c r="H45" s="77"/>
      <c r="I45" s="77"/>
      <c r="J45" s="77"/>
      <c r="K45" s="77"/>
      <c r="L45" s="78"/>
      <c r="M45" s="33"/>
    </row>
    <row r="46" spans="1:13" ht="15.75" customHeight="1" thickBot="1" x14ac:dyDescent="0.35">
      <c r="A46" s="10"/>
      <c r="B46" s="11"/>
      <c r="C46" s="24"/>
      <c r="D46" s="25"/>
      <c r="E46" s="24"/>
      <c r="F46" s="24"/>
      <c r="G46" s="24"/>
      <c r="H46" s="24"/>
      <c r="I46" s="24"/>
      <c r="J46" s="24"/>
      <c r="K46" s="24"/>
      <c r="L46" s="77"/>
      <c r="M46" s="26"/>
    </row>
  </sheetData>
  <mergeCells count="22">
    <mergeCell ref="B17:B25"/>
    <mergeCell ref="B34:K34"/>
    <mergeCell ref="G8:H8"/>
    <mergeCell ref="I5:J5"/>
    <mergeCell ref="I6:J6"/>
    <mergeCell ref="I8:J8"/>
    <mergeCell ref="I7:J7"/>
    <mergeCell ref="A27:I27"/>
    <mergeCell ref="A32:I32"/>
    <mergeCell ref="A28:J28"/>
    <mergeCell ref="A29:J29"/>
    <mergeCell ref="A30:J30"/>
    <mergeCell ref="A31:J31"/>
    <mergeCell ref="B11:K11"/>
    <mergeCell ref="B15:K15"/>
    <mergeCell ref="G3:H3"/>
    <mergeCell ref="I3:J3"/>
    <mergeCell ref="I4:J4"/>
    <mergeCell ref="G4:H4"/>
    <mergeCell ref="G7:H7"/>
    <mergeCell ref="G6:H6"/>
    <mergeCell ref="G5:H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2025-12-22T21:12:38Z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